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ang\Desktop\"/>
    </mc:Choice>
  </mc:AlternateContent>
  <xr:revisionPtr revIDLastSave="0" documentId="13_ncr:1_{D0F71D16-0318-49D2-82EB-FD6ACF6A1E3C}" xr6:coauthVersionLast="47" xr6:coauthVersionMax="47" xr10:uidLastSave="{00000000-0000-0000-0000-000000000000}"/>
  <bookViews>
    <workbookView xWindow="-120" yWindow="-120" windowWidth="20730" windowHeight="11160" tabRatio="771" xr2:uid="{00000000-000D-0000-FFFF-FFFF00000000}"/>
  </bookViews>
  <sheets>
    <sheet name="FAI 45" sheetId="3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___GoA1">[0]!_______________GoA1</definedName>
    <definedName name="______GoA1">[0]!______GoA1</definedName>
    <definedName name="_____GoA1">[0]!_____GoA1</definedName>
    <definedName name="____GoA1">#N/A</definedName>
    <definedName name="___1__123Graph_A圖表_1" hidden="1">'[1]X-R CHART'!$C$46:$AG$46</definedName>
    <definedName name="___2__123Graph_A圖表_2" hidden="1">'[1]X-R CHART'!$C$49:$AG$49</definedName>
    <definedName name="___3__123Graph_B圖表_1" hidden="1">'[1]X-R CHART'!$C$47:$AG$47</definedName>
    <definedName name="___4__123Graph_B圖表_2" hidden="1">'[1]X-R CHART'!$C$50:$AG$50</definedName>
    <definedName name="___5__123Graph_C圖表_1" hidden="1">'[1]X-R CHART'!$C$48:$AG$48</definedName>
    <definedName name="___6__123Graph_C圖表_2" hidden="1">'[1]X-R CHART'!$C$51:$AG$51</definedName>
    <definedName name="___7__123Graph_D圖表_1" hidden="1">'[1]X-R CHART'!$C$16:$M$16</definedName>
    <definedName name="___8__123Graph_D圖表_2" hidden="1">'[1]X-R CHART'!$C$17:$AG$17</definedName>
    <definedName name="___GoA1">[0]!___GoA1</definedName>
    <definedName name="__1__123Graph_A圖表_1" hidden="1">'[1]X-R CHART'!$C$46:$AG$46</definedName>
    <definedName name="__2__123Graph_A圖表_2" hidden="1">'[1]X-R CHART'!$C$49:$AG$49</definedName>
    <definedName name="__3__123Graph_B圖表_1" hidden="1">'[1]X-R CHART'!$C$47:$AG$47</definedName>
    <definedName name="__4__123Graph_B圖表_2" hidden="1">'[1]X-R CHART'!$C$50:$AG$50</definedName>
    <definedName name="__5__123Graph_C圖表_1" hidden="1">'[1]X-R CHART'!$C$48:$AG$48</definedName>
    <definedName name="__6__123Graph_C圖表_2" hidden="1">'[1]X-R CHART'!$C$51:$AG$51</definedName>
    <definedName name="__7__123Graph_D圖表_1" hidden="1">'[1]X-R CHART'!$C$16:$M$16</definedName>
    <definedName name="__8__123Graph_D圖表_2" hidden="1">'[1]X-R CHART'!$C$17:$AG$17</definedName>
    <definedName name="__CPL3" localSheetId="0">#REF!</definedName>
    <definedName name="__CPL3">#REF!</definedName>
    <definedName name="__CPU3" localSheetId="0">#REF!</definedName>
    <definedName name="__CPU3">#REF!</definedName>
    <definedName name="__GoA1">[0]!__GoA1</definedName>
    <definedName name="__LSL3" localSheetId="0">#REF!</definedName>
    <definedName name="__LSL3">#REF!</definedName>
    <definedName name="__USL3" localSheetId="0">#REF!</definedName>
    <definedName name="__USL3">#REF!</definedName>
    <definedName name="_1__123Graph_A圖表_1" hidden="1">'[1]X-R CHART'!$C$46:$AG$46</definedName>
    <definedName name="_2__123Graph_A圖表_2" hidden="1">'[1]X-R CHART'!$C$49:$AG$49</definedName>
    <definedName name="_3__123Graph_B圖表_1" hidden="1">'[1]X-R CHART'!$C$47:$AG$47</definedName>
    <definedName name="_4__123Graph_B圖表_2" hidden="1">'[1]X-R CHART'!$C$50:$AG$50</definedName>
    <definedName name="_5__123Graph_C圖表_1" hidden="1">'[1]X-R CHART'!$C$48:$AG$48</definedName>
    <definedName name="_6__123Graph_C圖表_2" hidden="1">'[1]X-R CHART'!$C$51:$AG$51</definedName>
    <definedName name="_7__123Graph_D圖表_1" hidden="1">'[1]X-R CHART'!$C$16:$M$16</definedName>
    <definedName name="_8__123Graph_D圖表_2" hidden="1">'[1]X-R CHART'!$C$17:$AG$17</definedName>
    <definedName name="_AJQ3">'[2]MPS Q3 FY04'!$H$52:$AA$60</definedName>
    <definedName name="_AJQ3a">'[3]MPS Q3 FY04'!$H$52:$AA$60</definedName>
    <definedName name="_AJQ4">'[2]MPS Q4 FY04'!$H$52:$AA$60</definedName>
    <definedName name="_APQ3">'[2]MPS Q3 FY04'!$H$63:$AA$71</definedName>
    <definedName name="_APQ4">'[2]MPS Q4 FY04'!$H$63:$AA$71</definedName>
    <definedName name="_CPL1" localSheetId="0">#REF!</definedName>
    <definedName name="_CPL1">#REF!</definedName>
    <definedName name="_CPL2" localSheetId="0">#REF!</definedName>
    <definedName name="_CPL2">#REF!</definedName>
    <definedName name="_CPL3" localSheetId="0">#REF!</definedName>
    <definedName name="_CPL3">#REF!</definedName>
    <definedName name="_CPU1" localSheetId="0">#REF!</definedName>
    <definedName name="_CPU1">#REF!</definedName>
    <definedName name="_CPU2" localSheetId="0">#REF!</definedName>
    <definedName name="_CPU2">#REF!</definedName>
    <definedName name="_CPU3" localSheetId="0">#REF!</definedName>
    <definedName name="_CPU3">#REF!</definedName>
    <definedName name="_GoA1">[0]!_GoA1</definedName>
    <definedName name="_LSL1" localSheetId="0">#REF!</definedName>
    <definedName name="_LSL1">#REF!</definedName>
    <definedName name="_LSL2" localSheetId="0">#REF!</definedName>
    <definedName name="_LSL2">#REF!</definedName>
    <definedName name="_LSL3" localSheetId="0">#REF!</definedName>
    <definedName name="_LSL3">#REF!</definedName>
    <definedName name="_PARTS" localSheetId="0">#REF!</definedName>
    <definedName name="_PARTS">#REF!</definedName>
    <definedName name="_USL1" localSheetId="0">#REF!</definedName>
    <definedName name="_USL1">#REF!</definedName>
    <definedName name="_USL2" localSheetId="0">#REF!</definedName>
    <definedName name="_USL2">#REF!</definedName>
    <definedName name="_USL3" localSheetId="0">#REF!</definedName>
    <definedName name="_USL3">#REF!</definedName>
    <definedName name="_WWQ3">'[2]MPS Q3 FY04'!$H$7:$AA$21</definedName>
    <definedName name="_WWQ4">'[2]MPS Q4 FY04'!$H$7:$AA$21</definedName>
    <definedName name="A" localSheetId="0">#REF!</definedName>
    <definedName name="A">#REF!</definedName>
    <definedName name="aaaa" localSheetId="0">#REF!</definedName>
    <definedName name="aaaa">#REF!</definedName>
    <definedName name="ab">[4]Home!$M$13:$M$28</definedName>
    <definedName name="AIBI" localSheetId="0">#REF!</definedName>
    <definedName name="AIBI">#REF!</definedName>
    <definedName name="AIBO" localSheetId="0">#REF!</definedName>
    <definedName name="AIBO">#REF!</definedName>
    <definedName name="AICI" localSheetId="0">#REF!</definedName>
    <definedName name="AICI">#REF!</definedName>
    <definedName name="AICO" localSheetId="0">#REF!</definedName>
    <definedName name="AICO">#REF!</definedName>
    <definedName name="AIRI" localSheetId="0">#REF!</definedName>
    <definedName name="AIRI">#REF!</definedName>
    <definedName name="AIRO" localSheetId="0">#REF!</definedName>
    <definedName name="AIRO">#REF!</definedName>
    <definedName name="All_Items" localSheetId="0">#REF!</definedName>
    <definedName name="All_Items">#REF!</definedName>
    <definedName name="All_Options" localSheetId="0">#REF!</definedName>
    <definedName name="All_Options">#REF!</definedName>
    <definedName name="All_Tasks" localSheetId="0">#REF!</definedName>
    <definedName name="All_Tasks">#REF!</definedName>
    <definedName name="AMRQ3">'[2]MPS Q3 FY04'!$H$24:$AA$38</definedName>
    <definedName name="AMRQ4">'[2]MPS Q4 FY04'!$H$24:$AA$38</definedName>
    <definedName name="AOBI" localSheetId="0">#REF!</definedName>
    <definedName name="AOBI">#REF!</definedName>
    <definedName name="AOBO" localSheetId="0">#REF!</definedName>
    <definedName name="AOBO">#REF!</definedName>
    <definedName name="AOCI" localSheetId="0">#REF!</definedName>
    <definedName name="AOCI">#REF!</definedName>
    <definedName name="AOCO" localSheetId="0">#REF!</definedName>
    <definedName name="AOCO">#REF!</definedName>
    <definedName name="AORI" localSheetId="0">#REF!</definedName>
    <definedName name="AORI">#REF!</definedName>
    <definedName name="AORO" localSheetId="0">#REF!</definedName>
    <definedName name="AORO">#REF!</definedName>
    <definedName name="as" localSheetId="0">#REF!</definedName>
    <definedName name="as">#REF!</definedName>
    <definedName name="Aself" localSheetId="0">#REF!</definedName>
    <definedName name="Aself">#REF!</definedName>
    <definedName name="b" localSheetId="0">#REF!</definedName>
    <definedName name="b">#REF!</definedName>
    <definedName name="bd">[4]Home!$M$13:$M$28</definedName>
    <definedName name="BICI" localSheetId="0">#REF!</definedName>
    <definedName name="BICI">#REF!</definedName>
    <definedName name="BICO" localSheetId="0">#REF!</definedName>
    <definedName name="BICO">#REF!</definedName>
    <definedName name="BIRI" localSheetId="0">#REF!</definedName>
    <definedName name="BIRI">#REF!</definedName>
    <definedName name="BIRO" localSheetId="0">#REF!</definedName>
    <definedName name="BIRO">#REF!</definedName>
    <definedName name="BOCI" localSheetId="0">#REF!</definedName>
    <definedName name="BOCI">#REF!</definedName>
    <definedName name="BOCO" localSheetId="0">#REF!</definedName>
    <definedName name="BOCO">#REF!</definedName>
    <definedName name="BORI" localSheetId="0">#REF!</definedName>
    <definedName name="BORI">#REF!</definedName>
    <definedName name="BORO" localSheetId="0">#REF!</definedName>
    <definedName name="BORO">#REF!</definedName>
    <definedName name="Bself" localSheetId="0">#REF!</definedName>
    <definedName name="Bself">#REF!</definedName>
    <definedName name="builfln_Autofilter___21" localSheetId="0">#REF!</definedName>
    <definedName name="builfln_Autofilter___21">#REF!</definedName>
    <definedName name="BuiltIn_AutoFilter___1" localSheetId="0">#REF!</definedName>
    <definedName name="BuiltIn_AutoFilter___1">#REF!</definedName>
    <definedName name="BuiltIn_AutoFilter___1_1" localSheetId="0">#REF!</definedName>
    <definedName name="BuiltIn_AutoFilter___1_1">#REF!</definedName>
    <definedName name="BuiltIn_AutoFilter___2" localSheetId="0">#REF!</definedName>
    <definedName name="BuiltIn_AutoFilter___2">#REF!</definedName>
    <definedName name="BuiltIn_AutoFilter___2_1" localSheetId="0">#REF!</definedName>
    <definedName name="BuiltIn_AutoFilter___2_1">#REF!</definedName>
    <definedName name="BuiltIn_AutoFilter___2_2" localSheetId="0">#REF!</definedName>
    <definedName name="BuiltIn_AutoFilter___2_2">#REF!</definedName>
    <definedName name="BuiltIn_AutoFilter___2_3" localSheetId="0">#REF!</definedName>
    <definedName name="BuiltIn_AutoFilter___2_3">#REF!</definedName>
    <definedName name="BuiltIn_AutoFilter___2_4" localSheetId="0">#REF!</definedName>
    <definedName name="BuiltIn_AutoFilter___2_4">#REF!</definedName>
    <definedName name="BuiltIn_AutoFilter___2_5" localSheetId="0">#REF!</definedName>
    <definedName name="BuiltIn_AutoFilter___2_5">#REF!</definedName>
    <definedName name="BuiltIn_AutoFilter___3">"$"</definedName>
    <definedName name="BuiltIn_AutoFilter___4" localSheetId="0">#REF!</definedName>
    <definedName name="BuiltIn_AutoFilter___4">#REF!</definedName>
    <definedName name="BuiltIn_AutoFilter___4_1" localSheetId="0">#REF!</definedName>
    <definedName name="BuiltIn_AutoFilter___4_1">#REF!</definedName>
    <definedName name="BuiltIn_AutoFilter___4_2" localSheetId="0">#REF!</definedName>
    <definedName name="BuiltIn_AutoFilter___4_2">#REF!</definedName>
    <definedName name="BuiltIn_AutoFilter___4_3" localSheetId="0">#REF!</definedName>
    <definedName name="BuiltIn_AutoFilter___4_3">#REF!</definedName>
    <definedName name="BuiltIn_AutoFilter___4_4" localSheetId="0">#REF!</definedName>
    <definedName name="BuiltIn_AutoFilter___4_4">#REF!</definedName>
    <definedName name="BUILTIN_AUTOFILTER_1" localSheetId="0">#REF!</definedName>
    <definedName name="BUILTIN_AUTOFILTER_1">#REF!</definedName>
    <definedName name="Capture.Capture">[0]!Capture.Capture</definedName>
    <definedName name="ccc" localSheetId="0">#REF!</definedName>
    <definedName name="ccc">#REF!</definedName>
    <definedName name="CIRI" localSheetId="0">#REF!</definedName>
    <definedName name="CIRI">#REF!</definedName>
    <definedName name="CIRO" localSheetId="0">#REF!</definedName>
    <definedName name="CIRO">#REF!</definedName>
    <definedName name="Config_Cell_S2" localSheetId="0">#REF!</definedName>
    <definedName name="Config_Cell_S2">#REF!</definedName>
    <definedName name="Config_Cell2" localSheetId="0">[5]Cork!#REF!</definedName>
    <definedName name="Config_Cell2">[5]Cork!#REF!</definedName>
    <definedName name="CORI" localSheetId="0">#REF!</definedName>
    <definedName name="CORI">#REF!</definedName>
    <definedName name="CORO" localSheetId="0">#REF!</definedName>
    <definedName name="CORO">#REF!</definedName>
    <definedName name="Cover" localSheetId="0">#REF!</definedName>
    <definedName name="Cover">#REF!</definedName>
    <definedName name="Cself" localSheetId="0">#REF!</definedName>
    <definedName name="Cself">#REF!</definedName>
    <definedName name="D">[6]Home!$M$12:$M$15</definedName>
    <definedName name="DISTINTERVAL" localSheetId="0">OFFSET('[7]Histogram Chart'!$I$20,1,0,'[7]Histogram Chart'!$B$21,1)</definedName>
    <definedName name="DISTINTERVAL">OFFSET(#REF!,1,0,#REF!,1)</definedName>
    <definedName name="DISTINTERVAL1" localSheetId="0">OFFSET('[7]Histogram Chart'!$T$20,1,0,'[7]Histogram Chart'!$M$21,1)</definedName>
    <definedName name="DISTINTERVAL1">OFFSET(#REF!,1,0,#REF!,1)</definedName>
    <definedName name="EMEAQ3">'[2]MPS Q3 FY04'!$H$41:$AA$49</definedName>
    <definedName name="EMEAQ4">'[2]MPS Q4 FY04'!$H$41:$AA$49</definedName>
    <definedName name="Even_Tolerance" localSheetId="0">#REF!</definedName>
    <definedName name="Even_Tolerance">#REF!</definedName>
    <definedName name="Excel_BuiltIn__FilterDatabase" localSheetId="0">#REF!</definedName>
    <definedName name="Excel_BuiltIn__FilterDatabase">#REF!</definedName>
    <definedName name="FAI新">[8]Home!$M$12:$M$15</definedName>
    <definedName name="ffff" localSheetId="0">#REF!</definedName>
    <definedName name="ffff">#REF!</definedName>
    <definedName name="Format_0.0" localSheetId="0">#REF!</definedName>
    <definedName name="Format_0.0">#REF!</definedName>
    <definedName name="Format_0.00" localSheetId="0">#REF!</definedName>
    <definedName name="Format_0.00">#REF!</definedName>
    <definedName name="Format_0.000" localSheetId="0">#REF!</definedName>
    <definedName name="Format_0.000">#REF!</definedName>
    <definedName name="FSAO" localSheetId="0">'[9]DFM History 2'!#REF!</definedName>
    <definedName name="FSAO">'[9]DFM History 2'!#REF!</definedName>
    <definedName name="gageArea1">[10]Sheet1!$A$1:$C$10</definedName>
    <definedName name="gageArea2">[10]Sheet1!$G$1:$I$10</definedName>
    <definedName name="gageArea3">[10]Sheet1!$M$1:$O$10</definedName>
    <definedName name="GAGESIGMA" localSheetId="0">#REF!</definedName>
    <definedName name="GAGESIGMA">#REF!</definedName>
    <definedName name="gDataRange">[11]Variable!$C$7:$E$16</definedName>
    <definedName name="GIA" localSheetId="0">#REF!</definedName>
    <definedName name="GIA">#REF!</definedName>
    <definedName name="GroupInterval" localSheetId="0">OFFSET('[7]Histogram Chart'!$F$20,1,0,'[7]Histogram Chart'!$B$21,1)</definedName>
    <definedName name="GroupInterval">OFFSET(#REF!,1,0,#REF!,1)</definedName>
    <definedName name="GroupInterval1" localSheetId="0">OFFSET('[7]Histogram Chart'!$Q$20,1,0,'[7]Histogram Chart'!$M$21,1)</definedName>
    <definedName name="GroupInterval1">OFFSET(#REF!,1,0,#REF!,1)</definedName>
    <definedName name="Harri" localSheetId="0">'[12]Input commodity fallout'!#REF!</definedName>
    <definedName name="Harri">'[12]Input commodity fallout'!#REF!</definedName>
    <definedName name="Height">10</definedName>
    <definedName name="Histogram" localSheetId="0">OFFSET('[7]Histogram Chart'!$G$20,1,0,'[7]Histogram Chart'!$B$21,1)</definedName>
    <definedName name="Histogram">OFFSET(#REF!,1,0,#REF!,1)</definedName>
    <definedName name="Histogram1" localSheetId="0">OFFSET('[7]Histogram Chart'!$R$20,1,0,'[7]Histogram Chart'!$M$21,1)</definedName>
    <definedName name="Histogram1">OFFSET(#REF!,1,0,#REF!,1)</definedName>
    <definedName name="Insp_Date">[13]ISRDATA!$U$7</definedName>
    <definedName name="ISR_No.">[13]ISRDATA!$M$1</definedName>
    <definedName name="Item" localSheetId="0">#REF!</definedName>
    <definedName name="Item">#REF!</definedName>
    <definedName name="machu" localSheetId="0">[12]Reporting!#REF!</definedName>
    <definedName name="machu">[12]Reporting!#REF!</definedName>
    <definedName name="MEAN1" localSheetId="0">#REF!</definedName>
    <definedName name="MEAN1">#REF!</definedName>
    <definedName name="MEAN2" localSheetId="0">#REF!</definedName>
    <definedName name="MEAN2">#REF!</definedName>
    <definedName name="MEAN3" localSheetId="0">#REF!</definedName>
    <definedName name="MEAN3">#REF!</definedName>
    <definedName name="Member" localSheetId="0">#REF!</definedName>
    <definedName name="Member">#REF!</definedName>
    <definedName name="Messwerte1" localSheetId="0">#REF!</definedName>
    <definedName name="Messwerte1">#REF!</definedName>
    <definedName name="Messwerte2" localSheetId="0">#REF!</definedName>
    <definedName name="Messwerte2">#REF!</definedName>
    <definedName name="Messwerte3" localSheetId="0">#REF!</definedName>
    <definedName name="Messwerte3">#REF!</definedName>
    <definedName name="murali" localSheetId="0">'[12]Input commodity fallout'!#REF!</definedName>
    <definedName name="murali">'[12]Input commodity fallout'!#REF!</definedName>
    <definedName name="n" localSheetId="0">#REF!</definedName>
    <definedName name="n">#REF!</definedName>
    <definedName name="Nancy" localSheetId="0">'[12]Input commodity fallout'!#REF!</definedName>
    <definedName name="Nancy">'[12]Input commodity fallout'!#REF!</definedName>
    <definedName name="NEW">[8]Home!$M$12:$M$15</definedName>
    <definedName name="newitem" localSheetId="0">#REF!</definedName>
    <definedName name="newitem">#REF!</definedName>
    <definedName name="NORMDIST" localSheetId="0">OFFSET('[7]Histogram Chart'!$H$20,1,0,'[7]Histogram Chart'!$B$21,1)</definedName>
    <definedName name="NORMDIST">OFFSET(#REF!,1,0,#REF!,1)</definedName>
    <definedName name="NORMDIST1" localSheetId="0">OFFSET('[7]Histogram Chart'!$S$20,1,0,'[7]Histogram Chart'!$M$21,1)</definedName>
    <definedName name="NORMDIST1">OFFSET(#REF!,1,0,#REF!,1)</definedName>
    <definedName name="paul">[0]!paul</definedName>
    <definedName name="PlotRange" localSheetId="0">#REF!</definedName>
    <definedName name="PlotRange">#REF!</definedName>
    <definedName name="pre_burn_fpf">'[14]TPM Summary Sheet'!$F$3</definedName>
    <definedName name="pre_burn_inputs">'[14]TPM Summary Sheet'!$F$1</definedName>
    <definedName name="pre_cos_inputs">'[14]Waiver List'!$F$1</definedName>
    <definedName name="_xlnm.Print_Area" localSheetId="0">'FAI 45'!$A$2:$Q$181</definedName>
    <definedName name="q" localSheetId="0">#REF!</definedName>
    <definedName name="q">#REF!</definedName>
    <definedName name="QA_Tech">[13]ISRDATA!$P$7</definedName>
    <definedName name="Qry_壓克力機台治具1_清單_" localSheetId="0">#REF!</definedName>
    <definedName name="Qry_壓克力機台治具1_清單_">#REF!</definedName>
    <definedName name="report" hidden="1">{#N/A,#N/A,FALSE,"FA Approval Report ";#N/A,#N/A,FALSE,"FA Data Sheet Full dimension";#N/A,#N/A,FALSE,"FA Data Sheet Cpk"}</definedName>
    <definedName name="Scudo" localSheetId="0">#REF!</definedName>
    <definedName name="Scudo">#REF!</definedName>
    <definedName name="ScudoWang" localSheetId="0">#REF!</definedName>
    <definedName name="ScudoWang">#REF!</definedName>
    <definedName name="sd">[4]Home!$M$13:$M$28</definedName>
    <definedName name="sdfsdf">[4]Home!$M$13:$M$28</definedName>
    <definedName name="SIGMA1" localSheetId="0">#REF!</definedName>
    <definedName name="SIGMA1">#REF!</definedName>
    <definedName name="SIGMA2" localSheetId="0">#REF!</definedName>
    <definedName name="SIGMA2">#REF!</definedName>
    <definedName name="SIGMA3" localSheetId="0">#REF!</definedName>
    <definedName name="SIGMA3">#REF!</definedName>
    <definedName name="Site_Items" localSheetId="0">#REF!</definedName>
    <definedName name="Site_Items">#REF!</definedName>
    <definedName name="Site_Tasks" localSheetId="0">#REF!</definedName>
    <definedName name="Site_Tasks">#REF!</definedName>
    <definedName name="SMT" localSheetId="0">#REF!</definedName>
    <definedName name="SMT">#REF!</definedName>
    <definedName name="ss" localSheetId="0">#REF!</definedName>
    <definedName name="ss">#REF!</definedName>
    <definedName name="ssss" localSheetId="0">#REF!</definedName>
    <definedName name="ssss">#REF!</definedName>
    <definedName name="sssssss" localSheetId="0">#REF!</definedName>
    <definedName name="sssssss">#REF!</definedName>
    <definedName name="Supplier_Code" localSheetId="0">#REF!</definedName>
    <definedName name="Supplier_Code">#REF!</definedName>
    <definedName name="Task_details" localSheetId="0">#REF!</definedName>
    <definedName name="Task_details">#REF!</definedName>
    <definedName name="TESTERS" localSheetId="0">#REF!</definedName>
    <definedName name="TESTERS">#REF!</definedName>
    <definedName name="TIME" localSheetId="0">[15]History1!#REF!</definedName>
    <definedName name="TIME">[15]History1!#REF!</definedName>
    <definedName name="Trial" localSheetId="0">#REF!</definedName>
    <definedName name="Trial">#REF!</definedName>
    <definedName name="Uneven_Tolerance" localSheetId="0">#REF!</definedName>
    <definedName name="Uneven_Tolerance">#REF!</definedName>
    <definedName name="Week">[16]Timeline!$F$1:$L$1</definedName>
    <definedName name="Width">3</definedName>
    <definedName name="work">[17]Home!$M$12:$M$14</definedName>
    <definedName name="wrn.FA._.Report." hidden="1">{#N/A,#N/A,FALSE,"FA Approval Report ";#N/A,#N/A,FALSE,"FA Data Sheet Full dimension";#N/A,#N/A,FALSE,"FA Data Sheet Cpk"}</definedName>
    <definedName name="xccxcc" localSheetId="0">#REF!</definedName>
    <definedName name="xccxcc">#REF!</definedName>
    <definedName name="xx" localSheetId="0">#REF!</definedName>
    <definedName name="xx">#REF!</definedName>
    <definedName name="xxx" localSheetId="0">#REF!</definedName>
    <definedName name="xxx">#REF!</definedName>
    <definedName name="xxxxx" localSheetId="0">#REF!</definedName>
    <definedName name="xxxxx">#REF!</definedName>
    <definedName name="xxxxxxxxxx" localSheetId="0">#REF!</definedName>
    <definedName name="xxxxxxxxxx">#REF!</definedName>
    <definedName name="z" localSheetId="0">[18]Reporting!#REF!</definedName>
    <definedName name="z">[18]Reporting!#REF!</definedName>
    <definedName name="Z03L" localSheetId="0">#REF!</definedName>
    <definedName name="Z03L">#REF!</definedName>
    <definedName name="Z03U" localSheetId="0">#REF!</definedName>
    <definedName name="Z03U">#REF!</definedName>
    <definedName name="zzz" localSheetId="0">#REF!</definedName>
    <definedName name="zzz">#REF!</definedName>
    <definedName name="新2">[6]Home!$M$12:$M$15</definedName>
    <definedName name="目標値リスト" localSheetId="0">#REF!</definedName>
    <definedName name="目標値リスト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30" l="1"/>
  <c r="J23" i="30" l="1"/>
  <c r="I12" i="30"/>
  <c r="I14" i="30"/>
  <c r="K174" i="30" l="1"/>
  <c r="O174" i="30" s="1"/>
  <c r="Q126" i="30"/>
  <c r="I126" i="30"/>
  <c r="E126" i="30"/>
  <c r="Q124" i="30"/>
  <c r="M124" i="30"/>
  <c r="I124" i="30"/>
  <c r="E124" i="30"/>
  <c r="Q122" i="30"/>
  <c r="M122" i="30"/>
  <c r="I122" i="30"/>
  <c r="E122" i="30"/>
  <c r="Q120" i="30"/>
  <c r="M120" i="30"/>
  <c r="I120" i="30"/>
  <c r="E120" i="30"/>
  <c r="P117" i="30"/>
  <c r="M117" i="30"/>
  <c r="J112" i="30"/>
  <c r="J111" i="30"/>
  <c r="F111" i="30"/>
  <c r="F112" i="30" s="1"/>
  <c r="G112" i="30" s="1"/>
  <c r="J109" i="30"/>
  <c r="F109" i="30"/>
  <c r="G109" i="30" s="1"/>
  <c r="F70" i="30"/>
  <c r="M70" i="30" s="1"/>
  <c r="M69" i="30"/>
  <c r="F69" i="30"/>
  <c r="F67" i="30"/>
  <c r="M67" i="30" s="1"/>
  <c r="M66" i="30"/>
  <c r="F66" i="30"/>
  <c r="K63" i="30"/>
  <c r="L61" i="30"/>
  <c r="F61" i="30"/>
  <c r="F56" i="30"/>
  <c r="F60" i="30" s="1"/>
  <c r="N55" i="30"/>
  <c r="J55" i="30" s="1"/>
  <c r="L55" i="30" s="1"/>
  <c r="N39" i="30"/>
  <c r="M39" i="30"/>
  <c r="L39" i="30"/>
  <c r="K39" i="30"/>
  <c r="J39" i="30"/>
  <c r="I39" i="30"/>
  <c r="H39" i="30"/>
  <c r="G39" i="30"/>
  <c r="F39" i="30"/>
  <c r="E39" i="30"/>
  <c r="N38" i="30"/>
  <c r="M38" i="30"/>
  <c r="L38" i="30"/>
  <c r="K38" i="30"/>
  <c r="J38" i="30"/>
  <c r="I38" i="30"/>
  <c r="H38" i="30"/>
  <c r="G38" i="30"/>
  <c r="F38" i="30"/>
  <c r="E38" i="30"/>
  <c r="N37" i="30"/>
  <c r="M37" i="30"/>
  <c r="L37" i="30"/>
  <c r="K37" i="30"/>
  <c r="J37" i="30"/>
  <c r="I37" i="30"/>
  <c r="H37" i="30"/>
  <c r="G37" i="30"/>
  <c r="F37" i="30"/>
  <c r="E37" i="30"/>
  <c r="N36" i="30"/>
  <c r="M36" i="30"/>
  <c r="L36" i="30"/>
  <c r="K36" i="30"/>
  <c r="J36" i="30"/>
  <c r="I36" i="30"/>
  <c r="H36" i="30"/>
  <c r="G36" i="30"/>
  <c r="F36" i="30"/>
  <c r="E36" i="30"/>
  <c r="N35" i="30"/>
  <c r="M35" i="30"/>
  <c r="L35" i="30"/>
  <c r="K35" i="30"/>
  <c r="J35" i="30"/>
  <c r="I35" i="30"/>
  <c r="H35" i="30"/>
  <c r="G35" i="30"/>
  <c r="F35" i="30"/>
  <c r="E35" i="30"/>
  <c r="P34" i="30"/>
  <c r="P33" i="30"/>
  <c r="O33" i="30"/>
  <c r="P32" i="30"/>
  <c r="O32" i="30"/>
  <c r="N31" i="30"/>
  <c r="M31" i="30"/>
  <c r="L31" i="30"/>
  <c r="K31" i="30"/>
  <c r="J31" i="30"/>
  <c r="I31" i="30"/>
  <c r="H31" i="30"/>
  <c r="G31" i="30"/>
  <c r="F31" i="30"/>
  <c r="E31" i="30"/>
  <c r="N30" i="30"/>
  <c r="M30" i="30"/>
  <c r="L30" i="30"/>
  <c r="K30" i="30"/>
  <c r="J30" i="30"/>
  <c r="I30" i="30"/>
  <c r="H30" i="30"/>
  <c r="G30" i="30"/>
  <c r="F30" i="30"/>
  <c r="E30" i="30"/>
  <c r="N29" i="30"/>
  <c r="M29" i="30"/>
  <c r="L29" i="30"/>
  <c r="K29" i="30"/>
  <c r="J29" i="30"/>
  <c r="I29" i="30"/>
  <c r="H29" i="30"/>
  <c r="G29" i="30"/>
  <c r="F29" i="30"/>
  <c r="E29" i="30"/>
  <c r="P28" i="30"/>
  <c r="O28" i="30"/>
  <c r="P27" i="30"/>
  <c r="O27" i="30"/>
  <c r="P26" i="30"/>
  <c r="O26" i="30"/>
  <c r="N25" i="30"/>
  <c r="M25" i="30"/>
  <c r="L25" i="30"/>
  <c r="K25" i="30"/>
  <c r="J25" i="30"/>
  <c r="I25" i="30"/>
  <c r="H25" i="30"/>
  <c r="G25" i="30"/>
  <c r="F25" i="30"/>
  <c r="E25" i="30"/>
  <c r="N24" i="30"/>
  <c r="M24" i="30"/>
  <c r="L24" i="30"/>
  <c r="K24" i="30"/>
  <c r="J24" i="30"/>
  <c r="I24" i="30"/>
  <c r="H24" i="30"/>
  <c r="G24" i="30"/>
  <c r="F24" i="30"/>
  <c r="E24" i="30"/>
  <c r="N23" i="30"/>
  <c r="M23" i="30"/>
  <c r="L23" i="30"/>
  <c r="K23" i="30"/>
  <c r="I23" i="30"/>
  <c r="H23" i="30"/>
  <c r="G23" i="30"/>
  <c r="F23" i="30"/>
  <c r="E23" i="30"/>
  <c r="P22" i="30"/>
  <c r="O22" i="30"/>
  <c r="P21" i="30"/>
  <c r="O21" i="30"/>
  <c r="P20" i="30"/>
  <c r="O20" i="30"/>
  <c r="F55" i="30" l="1"/>
  <c r="N56" i="30"/>
  <c r="N60" i="30" s="1"/>
  <c r="F68" i="30"/>
  <c r="G111" i="30"/>
  <c r="Q29" i="30"/>
  <c r="Q37" i="30"/>
  <c r="Q35" i="30"/>
  <c r="O30" i="30"/>
  <c r="Q31" i="30"/>
  <c r="Q23" i="30"/>
  <c r="O36" i="30"/>
  <c r="O24" i="30"/>
  <c r="Q25" i="30"/>
  <c r="G63" i="30"/>
  <c r="G69" i="30" s="1"/>
  <c r="H69" i="30" s="1"/>
  <c r="F74" i="30" s="1"/>
  <c r="Q39" i="30"/>
  <c r="O39" i="30"/>
  <c r="O62" i="30"/>
  <c r="Q38" i="30"/>
  <c r="F57" i="30"/>
  <c r="F58" i="30"/>
  <c r="F59" i="30"/>
  <c r="N59" i="30" l="1"/>
  <c r="N57" i="30"/>
  <c r="N58" i="30"/>
  <c r="I41" i="30"/>
  <c r="I40" i="30"/>
  <c r="L43" i="30" s="1"/>
  <c r="F62" i="30"/>
  <c r="N70" i="30" s="1"/>
  <c r="K62" i="30"/>
  <c r="G74" i="30"/>
  <c r="G43" i="30" l="1"/>
  <c r="N49" i="30" s="1"/>
  <c r="L42" i="30"/>
  <c r="E50" i="30" s="1"/>
  <c r="K51" i="30"/>
  <c r="G51" i="30"/>
  <c r="L51" i="30"/>
  <c r="E51" i="30"/>
  <c r="J51" i="30"/>
  <c r="I51" i="30"/>
  <c r="N51" i="30"/>
  <c r="G42" i="30"/>
  <c r="N48" i="30" s="1"/>
  <c r="G66" i="30"/>
  <c r="H66" i="30" s="1"/>
  <c r="H51" i="30"/>
  <c r="M51" i="30"/>
  <c r="G67" i="30"/>
  <c r="N67" i="30" s="1"/>
  <c r="O67" i="30" s="1"/>
  <c r="G70" i="30"/>
  <c r="N69" i="30"/>
  <c r="O69" i="30" s="1"/>
  <c r="M74" i="30" s="1"/>
  <c r="N74" i="30" s="1"/>
  <c r="Q74" i="30" s="1"/>
  <c r="F51" i="30"/>
  <c r="G68" i="30"/>
  <c r="H68" i="30" s="1"/>
  <c r="F77" i="30" s="1"/>
  <c r="G77" i="30" s="1"/>
  <c r="J74" i="30"/>
  <c r="I49" i="30" l="1"/>
  <c r="H49" i="30"/>
  <c r="J49" i="30"/>
  <c r="M49" i="30"/>
  <c r="E49" i="30"/>
  <c r="L49" i="30"/>
  <c r="F48" i="30"/>
  <c r="K50" i="30"/>
  <c r="K49" i="30"/>
  <c r="K48" i="30"/>
  <c r="G50" i="30"/>
  <c r="H50" i="30"/>
  <c r="L50" i="30"/>
  <c r="F49" i="30"/>
  <c r="H112" i="30" s="1"/>
  <c r="G49" i="30"/>
  <c r="N50" i="30"/>
  <c r="J50" i="30"/>
  <c r="M50" i="30"/>
  <c r="F50" i="30"/>
  <c r="I50" i="30"/>
  <c r="F78" i="30"/>
  <c r="G78" i="30" s="1"/>
  <c r="P67" i="30"/>
  <c r="Q67" i="30" s="1"/>
  <c r="M76" i="30"/>
  <c r="N76" i="30" s="1"/>
  <c r="N66" i="30"/>
  <c r="O66" i="30" s="1"/>
  <c r="H67" i="30"/>
  <c r="I48" i="30"/>
  <c r="J48" i="30"/>
  <c r="L48" i="30"/>
  <c r="M48" i="30"/>
  <c r="G48" i="30"/>
  <c r="I66" i="30"/>
  <c r="J66" i="30" s="1"/>
  <c r="H48" i="30"/>
  <c r="E48" i="30"/>
  <c r="I68" i="30"/>
  <c r="J68" i="30" s="1"/>
  <c r="E129" i="30" s="1"/>
  <c r="J77" i="30"/>
  <c r="H109" i="30" l="1"/>
  <c r="H111" i="30"/>
  <c r="M75" i="30"/>
  <c r="M73" i="30" s="1"/>
  <c r="P66" i="30"/>
  <c r="Q66" i="30" s="1"/>
  <c r="M78" i="30"/>
  <c r="N78" i="30" s="1"/>
  <c r="Q78" i="30" s="1"/>
  <c r="F76" i="30"/>
  <c r="I67" i="30"/>
  <c r="J67" i="30" s="1"/>
  <c r="O146" i="30"/>
  <c r="Q76" i="30"/>
  <c r="J78" i="30"/>
  <c r="N75" i="30" l="1"/>
  <c r="F143" i="30"/>
  <c r="H143" i="30"/>
  <c r="L131" i="30"/>
  <c r="F133" i="30"/>
  <c r="F75" i="30"/>
  <c r="F140" i="30" s="1"/>
  <c r="G76" i="30"/>
  <c r="J76" i="30" s="1"/>
  <c r="N141" i="30" s="1"/>
  <c r="L132" i="30"/>
  <c r="N139" i="30"/>
  <c r="F135" i="30"/>
  <c r="H139" i="30"/>
  <c r="J133" i="30"/>
  <c r="H131" i="30"/>
  <c r="L133" i="30"/>
  <c r="F131" i="30"/>
  <c r="F139" i="30"/>
  <c r="H133" i="30"/>
  <c r="H132" i="30"/>
  <c r="H134" i="30"/>
  <c r="C145" i="30"/>
  <c r="F134" i="30"/>
  <c r="J132" i="30"/>
  <c r="F132" i="30"/>
  <c r="J134" i="30"/>
  <c r="J131" i="30"/>
  <c r="H135" i="30"/>
  <c r="F141" i="30"/>
  <c r="N143" i="30"/>
  <c r="N73" i="30"/>
  <c r="M79" i="30"/>
  <c r="Q75" i="30"/>
  <c r="H141" i="30" l="1"/>
  <c r="F73" i="30"/>
  <c r="G75" i="30"/>
  <c r="O79" i="30"/>
  <c r="N79" i="30"/>
  <c r="P73" i="30" s="1"/>
  <c r="O74" i="30"/>
  <c r="O78" i="30"/>
  <c r="O76" i="30"/>
  <c r="O75" i="30"/>
  <c r="Q73" i="30"/>
  <c r="O73" i="30"/>
  <c r="G73" i="30" l="1"/>
  <c r="F138" i="30"/>
  <c r="F79" i="30"/>
  <c r="H73" i="30" s="1"/>
  <c r="J138" i="30" s="1"/>
  <c r="N162" i="30" s="1"/>
  <c r="H140" i="30"/>
  <c r="J75" i="30"/>
  <c r="N140" i="30" s="1"/>
  <c r="Q79" i="30"/>
  <c r="P79" i="30"/>
  <c r="P74" i="30"/>
  <c r="P76" i="30"/>
  <c r="P78" i="30"/>
  <c r="P75" i="30"/>
  <c r="J73" i="30" l="1"/>
  <c r="N138" i="30" s="1"/>
  <c r="H138" i="30"/>
  <c r="N134" i="30" s="1"/>
  <c r="H74" i="30"/>
  <c r="J139" i="30" s="1"/>
  <c r="H75" i="30"/>
  <c r="J140" i="30" s="1"/>
  <c r="H79" i="30"/>
  <c r="J144" i="30" s="1"/>
  <c r="H78" i="30"/>
  <c r="J143" i="30" s="1"/>
  <c r="G79" i="30"/>
  <c r="H76" i="30"/>
  <c r="J141" i="30" s="1"/>
  <c r="F144" i="30"/>
  <c r="H77" i="30"/>
  <c r="N160" i="30"/>
  <c r="P162" i="30" l="1"/>
  <c r="N167" i="30" s="1"/>
  <c r="K170" i="30" s="1"/>
  <c r="I73" i="30"/>
  <c r="L138" i="30" s="1"/>
  <c r="P160" i="30" s="1"/>
  <c r="N166" i="30" s="1"/>
  <c r="H144" i="30"/>
  <c r="M14" i="30" s="1"/>
  <c r="I79" i="30"/>
  <c r="L144" i="30" s="1"/>
  <c r="I76" i="30"/>
  <c r="L141" i="30" s="1"/>
  <c r="I77" i="30"/>
  <c r="I75" i="30"/>
  <c r="L140" i="30" s="1"/>
  <c r="I78" i="30"/>
  <c r="L143" i="30" s="1"/>
  <c r="I74" i="30"/>
  <c r="L139" i="30" s="1"/>
  <c r="J79" i="30"/>
  <c r="N144" i="30" s="1"/>
  <c r="J56" i="30" l="1"/>
  <c r="M126" i="30"/>
  <c r="L56" i="30"/>
  <c r="J60" i="30" l="1"/>
  <c r="J59" i="30"/>
  <c r="J57" i="30"/>
  <c r="J58" i="30"/>
  <c r="L60" i="30"/>
  <c r="L57" i="30"/>
  <c r="L58" i="30"/>
  <c r="L59" i="30"/>
</calcChain>
</file>

<file path=xl/sharedStrings.xml><?xml version="1.0" encoding="utf-8"?>
<sst xmlns="http://schemas.openxmlformats.org/spreadsheetml/2006/main" count="225" uniqueCount="179">
  <si>
    <t>Back to Content page</t>
  </si>
  <si>
    <t>Measurement System Analysis GR&amp;R---Data Worksheet</t>
  </si>
  <si>
    <t>Apply for all RGO items</t>
  </si>
  <si>
    <t>Report NO.</t>
  </si>
  <si>
    <t>Equipment Name</t>
  </si>
  <si>
    <t>Description</t>
  </si>
  <si>
    <r>
      <rPr>
        <sz val="11"/>
        <rFont val="Arial"/>
        <family val="2"/>
      </rPr>
      <t>ID Operator</t>
    </r>
    <r>
      <rPr>
        <sz val="11"/>
        <rFont val="宋体"/>
        <charset val="134"/>
      </rPr>
      <t>Ａ</t>
    </r>
  </si>
  <si>
    <t>Test Date</t>
  </si>
  <si>
    <t>Equipment NO.</t>
  </si>
  <si>
    <t>P/N</t>
  </si>
  <si>
    <r>
      <rPr>
        <sz val="11"/>
        <rFont val="Arial"/>
        <family val="2"/>
      </rPr>
      <t>ID Operator</t>
    </r>
    <r>
      <rPr>
        <sz val="11"/>
        <rFont val="宋体"/>
        <charset val="134"/>
      </rPr>
      <t>Ｂ</t>
    </r>
  </si>
  <si>
    <t>Appraisers</t>
  </si>
  <si>
    <t>Dimension</t>
  </si>
  <si>
    <t>USL</t>
  </si>
  <si>
    <r>
      <rPr>
        <sz val="11"/>
        <rFont val="Arial"/>
        <family val="2"/>
      </rPr>
      <t>ID Operator</t>
    </r>
    <r>
      <rPr>
        <sz val="11"/>
        <rFont val="宋体"/>
        <charset val="134"/>
      </rPr>
      <t>Ｃ</t>
    </r>
  </si>
  <si>
    <t>Trials</t>
  </si>
  <si>
    <t>Unit</t>
  </si>
  <si>
    <t>LSL</t>
  </si>
  <si>
    <t>Process Variation(σ/PP)</t>
  </si>
  <si>
    <t>Samples</t>
  </si>
  <si>
    <t>Analytical Occasion</t>
  </si>
  <si>
    <t>cf</t>
  </si>
  <si>
    <t>Parts NO.</t>
  </si>
  <si>
    <t>Total</t>
    <phoneticPr fontId="0" type="noConversion"/>
  </si>
  <si>
    <t xml:space="preserve">Average </t>
  </si>
  <si>
    <t>1.</t>
    <phoneticPr fontId="0" type="noConversion"/>
  </si>
  <si>
    <t>A</t>
    <phoneticPr fontId="0" type="noConversion"/>
  </si>
  <si>
    <t>2.</t>
  </si>
  <si>
    <t>3.</t>
  </si>
  <si>
    <t>4.</t>
  </si>
  <si>
    <t>Average</t>
  </si>
  <si>
    <t>Sum A</t>
    <phoneticPr fontId="0" type="noConversion"/>
  </si>
  <si>
    <t>5.</t>
  </si>
  <si>
    <t>Range</t>
  </si>
  <si>
    <t>6.</t>
  </si>
  <si>
    <t>B</t>
    <phoneticPr fontId="0" type="noConversion"/>
  </si>
  <si>
    <t>7.</t>
  </si>
  <si>
    <t>8.</t>
  </si>
  <si>
    <t>9.</t>
  </si>
  <si>
    <r>
      <rPr>
        <sz val="11"/>
        <rFont val="宋体"/>
        <charset val="134"/>
      </rPr>
      <t>A</t>
    </r>
    <r>
      <rPr>
        <sz val="11"/>
        <rFont val="Arial"/>
        <family val="2"/>
      </rPr>
      <t>verage</t>
    </r>
  </si>
  <si>
    <t>Sum B</t>
    <phoneticPr fontId="0" type="noConversion"/>
  </si>
  <si>
    <t>10.</t>
  </si>
  <si>
    <t>11.</t>
  </si>
  <si>
    <t>C</t>
    <phoneticPr fontId="0" type="noConversion"/>
  </si>
  <si>
    <t>12.</t>
  </si>
  <si>
    <t>13.</t>
  </si>
  <si>
    <t>14.</t>
  </si>
  <si>
    <t>Sum C</t>
    <phoneticPr fontId="0" type="noConversion"/>
  </si>
  <si>
    <t>15.</t>
  </si>
  <si>
    <t>Parts Average</t>
  </si>
  <si>
    <t>D4</t>
  </si>
  <si>
    <t>D3</t>
  </si>
  <si>
    <t>A2</t>
  </si>
  <si>
    <t>When analysis result is out of spec,need analyse the root cause by Average and range chart 。</t>
  </si>
  <si>
    <t>Average chart</t>
  </si>
  <si>
    <t>UCLx</t>
    <phoneticPr fontId="0" type="noConversion"/>
  </si>
  <si>
    <t>LCLx</t>
    <phoneticPr fontId="0" type="noConversion"/>
  </si>
  <si>
    <r>
      <t>UCL</t>
    </r>
    <r>
      <rPr>
        <vertAlign val="subscript"/>
        <sz val="6"/>
        <color indexed="9"/>
        <rFont val="Arial"/>
        <family val="2"/>
      </rPr>
      <t>R</t>
    </r>
  </si>
  <si>
    <r>
      <t>LCL</t>
    </r>
    <r>
      <rPr>
        <vertAlign val="subscript"/>
        <sz val="6"/>
        <color indexed="9"/>
        <rFont val="Arial"/>
        <family val="2"/>
      </rPr>
      <t>R</t>
    </r>
  </si>
  <si>
    <t>公差：</t>
    <phoneticPr fontId="0" type="noConversion"/>
  </si>
  <si>
    <t>6σ</t>
    <phoneticPr fontId="0" type="noConversion"/>
  </si>
  <si>
    <t>pp</t>
    <phoneticPr fontId="0" type="noConversion"/>
  </si>
  <si>
    <t>变差</t>
    <phoneticPr fontId="0" type="noConversion"/>
  </si>
  <si>
    <t>PV</t>
    <phoneticPr fontId="0" type="noConversion"/>
  </si>
  <si>
    <t>TV</t>
    <phoneticPr fontId="0" type="noConversion"/>
  </si>
  <si>
    <t>基于公差base on parts spec</t>
    <phoneticPr fontId="0" type="noConversion"/>
  </si>
  <si>
    <t>%EV</t>
    <phoneticPr fontId="0" type="noConversion"/>
  </si>
  <si>
    <r>
      <t>基于零件变差</t>
    </r>
    <r>
      <rPr>
        <sz val="6"/>
        <color indexed="9"/>
        <rFont val="Arial"/>
        <family val="2"/>
      </rPr>
      <t>base on parts variation</t>
    </r>
  </si>
  <si>
    <t>%AV</t>
    <phoneticPr fontId="0" type="noConversion"/>
  </si>
  <si>
    <r>
      <t>基于过程变差</t>
    </r>
    <r>
      <rPr>
        <sz val="6"/>
        <color indexed="9"/>
        <rFont val="Arial"/>
        <family val="2"/>
      </rPr>
      <t>base on process variation</t>
    </r>
  </si>
  <si>
    <t>%RR</t>
    <phoneticPr fontId="0" type="noConversion"/>
  </si>
  <si>
    <t>基于过程能力Base on process PP</t>
    <phoneticPr fontId="0" type="noConversion"/>
  </si>
  <si>
    <t>%PV</t>
    <phoneticPr fontId="0" type="noConversion"/>
  </si>
  <si>
    <r>
      <t>公式</t>
    </r>
    <r>
      <rPr>
        <sz val="6"/>
        <color indexed="9"/>
        <rFont val="Arial"/>
        <family val="2"/>
      </rPr>
      <t>A Formula A</t>
    </r>
  </si>
  <si>
    <t>ndc</t>
    <phoneticPr fontId="0" type="noConversion"/>
  </si>
  <si>
    <r>
      <t>公式</t>
    </r>
    <r>
      <rPr>
        <sz val="6"/>
        <color indexed="9"/>
        <rFont val="Arial"/>
        <family val="2"/>
      </rPr>
      <t>B Formula B</t>
    </r>
  </si>
  <si>
    <t>X^2/nkr</t>
    <phoneticPr fontId="0" type="noConversion"/>
  </si>
  <si>
    <t>sumSQ(sum(men))/nr</t>
    <phoneticPr fontId="0" type="noConversion"/>
  </si>
  <si>
    <t>SUMSQ(sum(1-10part))/kr</t>
    <phoneticPr fontId="0" type="noConversion"/>
  </si>
  <si>
    <t>Range chart</t>
  </si>
  <si>
    <t>SUMSQ(sum(men-part))/r</t>
    <phoneticPr fontId="0" type="noConversion"/>
  </si>
  <si>
    <t>sumSQ(all)</t>
    <phoneticPr fontId="0" type="noConversion"/>
  </si>
  <si>
    <t>n=part  k=men r=time</t>
    <phoneticPr fontId="0" type="noConversion"/>
  </si>
  <si>
    <t>ANOVA Table With Operator*Part Interaction</t>
    <phoneticPr fontId="0" type="noConversion"/>
  </si>
  <si>
    <t>ANOVA Table Without Operator*Part Interaction</t>
  </si>
  <si>
    <t>Source</t>
  </si>
  <si>
    <t>DF</t>
  </si>
  <si>
    <t>SS</t>
  </si>
  <si>
    <t>MS</t>
  </si>
  <si>
    <t>F</t>
  </si>
  <si>
    <t>P</t>
  </si>
  <si>
    <t>Parts</t>
  </si>
  <si>
    <t>Parts</t>
    <phoneticPr fontId="0" type="noConversion"/>
  </si>
  <si>
    <t>Operators</t>
  </si>
  <si>
    <t>Operators</t>
    <phoneticPr fontId="0" type="noConversion"/>
  </si>
  <si>
    <t>Operators*Part</t>
    <phoneticPr fontId="0" type="noConversion"/>
  </si>
  <si>
    <t>Repeatability</t>
  </si>
  <si>
    <t>Repeatability</t>
    <phoneticPr fontId="0" type="noConversion"/>
  </si>
  <si>
    <t>Total</t>
  </si>
  <si>
    <t>Gauge R&amp;R With Operator*Part Interaction</t>
    <phoneticPr fontId="0" type="noConversion"/>
  </si>
  <si>
    <t>Gauge R&amp;R Without Operator*Part Interaction</t>
  </si>
  <si>
    <t>VarComp</t>
  </si>
  <si>
    <t>Stdev</t>
  </si>
  <si>
    <t>%Contribution</t>
  </si>
  <si>
    <t>%TV</t>
    <phoneticPr fontId="0" type="noConversion"/>
  </si>
  <si>
    <t>%Tolerance</t>
  </si>
  <si>
    <t>Total Gauge R&amp;R</t>
    <phoneticPr fontId="0" type="noConversion"/>
  </si>
  <si>
    <t xml:space="preserve">     Repeatability</t>
  </si>
  <si>
    <t xml:space="preserve">     Repeatability</t>
    <phoneticPr fontId="0" type="noConversion"/>
  </si>
  <si>
    <t xml:space="preserve">     Reproducibility</t>
    <phoneticPr fontId="0" type="noConversion"/>
  </si>
  <si>
    <t xml:space="preserve">     Reproducibility</t>
  </si>
  <si>
    <t xml:space="preserve">          Operator</t>
  </si>
  <si>
    <t xml:space="preserve">          Operator</t>
    <phoneticPr fontId="0" type="noConversion"/>
  </si>
  <si>
    <t>Part - To - Part</t>
  </si>
  <si>
    <t>Part - To - Part</t>
    <phoneticPr fontId="0" type="noConversion"/>
  </si>
  <si>
    <t>Total Variation</t>
    <phoneticPr fontId="0" type="noConversion"/>
  </si>
  <si>
    <t>Total Variation</t>
  </si>
  <si>
    <r>
      <t xml:space="preserve">      </t>
    </r>
    <r>
      <rPr>
        <b/>
        <sz val="10"/>
        <rFont val="宋体"/>
        <charset val="134"/>
      </rPr>
      <t xml:space="preserve">Measurement System Analysis </t>
    </r>
    <r>
      <rPr>
        <b/>
        <sz val="10"/>
        <rFont val="Arial"/>
        <family val="2"/>
      </rPr>
      <t>MSA  GR&amp;R---</t>
    </r>
    <r>
      <rPr>
        <b/>
        <sz val="10"/>
        <rFont val="Arial"/>
        <family val="2"/>
      </rPr>
      <t>ANOVA Method</t>
    </r>
  </si>
  <si>
    <t>Equipment</t>
  </si>
  <si>
    <r>
      <rPr>
        <sz val="10"/>
        <rFont val="Arial"/>
        <family val="2"/>
      </rPr>
      <t>Operator</t>
    </r>
    <r>
      <rPr>
        <sz val="10"/>
        <rFont val="宋体"/>
        <charset val="134"/>
      </rPr>
      <t>Ａ</t>
    </r>
  </si>
  <si>
    <t>Part NO.</t>
  </si>
  <si>
    <r>
      <rPr>
        <sz val="10"/>
        <rFont val="Arial"/>
        <family val="2"/>
      </rPr>
      <t>Operator</t>
    </r>
    <r>
      <rPr>
        <sz val="10"/>
        <rFont val="宋体"/>
        <charset val="134"/>
      </rPr>
      <t>Ｂ</t>
    </r>
  </si>
  <si>
    <t>Specification</t>
  </si>
  <si>
    <t>Upper limit</t>
  </si>
  <si>
    <r>
      <rPr>
        <sz val="10"/>
        <rFont val="Arial"/>
        <family val="2"/>
      </rPr>
      <t>Operator</t>
    </r>
    <r>
      <rPr>
        <sz val="10"/>
        <rFont val="宋体"/>
        <charset val="134"/>
      </rPr>
      <t>Ｃ</t>
    </r>
  </si>
  <si>
    <t xml:space="preserve">Lower Limit </t>
  </si>
  <si>
    <t>Process Variation(6σ)</t>
  </si>
  <si>
    <t xml:space="preserve">ANOVA Table </t>
  </si>
  <si>
    <t>Operator*Part Interaction</t>
  </si>
  <si>
    <t>Degree of freedom</t>
  </si>
  <si>
    <t>Sum of squares</t>
  </si>
  <si>
    <t>Average square</t>
  </si>
  <si>
    <t>F-ratio</t>
  </si>
  <si>
    <t>Availability Resolution(NDC)</t>
  </si>
  <si>
    <t>Operators*Part</t>
  </si>
  <si>
    <t>Estimate of vaiance</t>
  </si>
  <si>
    <t>% Contribution</t>
  </si>
  <si>
    <t>%TV</t>
  </si>
  <si>
    <t>Conclusion:</t>
  </si>
  <si>
    <t>Total Gauge R&amp;R</t>
  </si>
  <si>
    <r>
      <t xml:space="preserve"> R &amp; R%       </t>
    </r>
    <r>
      <rPr>
        <i/>
        <sz val="10"/>
        <rFont val="Times New Roman"/>
        <family val="1"/>
      </rPr>
      <t>&lt;=10%</t>
    </r>
    <r>
      <rPr>
        <sz val="10"/>
        <rFont val="Times New Roman"/>
        <family val="1"/>
      </rPr>
      <t xml:space="preserve">  </t>
    </r>
  </si>
  <si>
    <t>excellant for  application</t>
  </si>
  <si>
    <t>Reproducibility</t>
  </si>
  <si>
    <r>
      <t xml:space="preserve"> R &amp; R%      </t>
    </r>
    <r>
      <rPr>
        <i/>
        <sz val="10"/>
        <rFont val="Times New Roman"/>
        <family val="1"/>
      </rPr>
      <t>10-30%</t>
    </r>
    <r>
      <rPr>
        <sz val="10"/>
        <rFont val="Times New Roman"/>
        <family val="1"/>
      </rPr>
      <t xml:space="preserve">   </t>
    </r>
  </si>
  <si>
    <t>Operator</t>
  </si>
  <si>
    <t>acceptablefor application</t>
  </si>
  <si>
    <t>InteractionINT=0</t>
  </si>
  <si>
    <r>
      <t xml:space="preserve"> R &amp; R%      </t>
    </r>
    <r>
      <rPr>
        <i/>
        <sz val="10"/>
        <rFont val="Times New Roman"/>
        <family val="1"/>
      </rPr>
      <t xml:space="preserve"> &gt;30%</t>
    </r>
    <r>
      <rPr>
        <sz val="10"/>
        <rFont val="Times New Roman"/>
        <family val="1"/>
      </rPr>
      <t xml:space="preserve">     not acceptable.</t>
    </r>
  </si>
  <si>
    <t xml:space="preserve">Part </t>
  </si>
  <si>
    <t xml:space="preserve">QA manager approved is required for </t>
  </si>
  <si>
    <t>limited use.</t>
  </si>
  <si>
    <t xml:space="preserve">The interaction between Operator and part boundaries P value is </t>
  </si>
  <si>
    <t>Actual P Value</t>
  </si>
  <si>
    <r>
      <rPr>
        <sz val="8"/>
        <rFont val="宋体"/>
        <charset val="134"/>
      </rPr>
      <t xml:space="preserve">基于零件变差
</t>
    </r>
    <r>
      <rPr>
        <sz val="8"/>
        <rFont val="Arial"/>
        <family val="2"/>
      </rPr>
      <t>Base on parts variation</t>
    </r>
  </si>
  <si>
    <r>
      <t>%</t>
    </r>
    <r>
      <rPr>
        <sz val="8"/>
        <rFont val="宋体"/>
        <charset val="134"/>
      </rPr>
      <t>贡献率</t>
    </r>
    <r>
      <rPr>
        <sz val="8"/>
        <rFont val="Arial"/>
        <family val="2"/>
      </rPr>
      <t>Contribution</t>
    </r>
  </si>
  <si>
    <t>% TV</t>
  </si>
  <si>
    <t>基于公差
Base on parts spec</t>
    <phoneticPr fontId="0" type="noConversion"/>
  </si>
  <si>
    <t>Analysis method</t>
  </si>
  <si>
    <t>基于公差Base on parts spec</t>
  </si>
  <si>
    <t>Result</t>
  </si>
  <si>
    <t>Analysis and action</t>
  </si>
  <si>
    <t>Analyst</t>
  </si>
  <si>
    <t>:</t>
  </si>
  <si>
    <t>Expiry Date:</t>
  </si>
  <si>
    <t xml:space="preserve">Complied by </t>
  </si>
  <si>
    <t>Approved by (Dept)</t>
  </si>
  <si>
    <t>Approved by QA Manager</t>
  </si>
  <si>
    <t>mm</t>
  </si>
  <si>
    <t xml:space="preserve">Trần Thị Kim Oanh </t>
  </si>
  <si>
    <t xml:space="preserve">Phạm Quỳnh </t>
  </si>
  <si>
    <t xml:space="preserve">For R&amp;R &gt;=30% for limit using
Nguyễn Đức Cảnh </t>
  </si>
  <si>
    <t>71539</t>
  </si>
  <si>
    <t>75762</t>
  </si>
  <si>
    <t>71751</t>
  </si>
  <si>
    <t xml:space="preserve">OMM </t>
  </si>
  <si>
    <t>7CVCD</t>
  </si>
  <si>
    <t>FAI 45</t>
  </si>
  <si>
    <t>821-03714-04</t>
  </si>
  <si>
    <t>MOPT999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</si>
</sst>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_ "/>
    <numFmt numFmtId="165" formatCode="0_ "/>
    <numFmt numFmtId="166" formatCode="0.0000_ "/>
    <numFmt numFmtId="167" formatCode="0.000_ "/>
    <numFmt numFmtId="168" formatCode="0.000000_ "/>
    <numFmt numFmtId="169" formatCode="0.0000"/>
    <numFmt numFmtId="170" formatCode="0.000000_);[Red]\(0.000000\)"/>
    <numFmt numFmtId="171" formatCode="0.0000000_);[Red]\(0.0000000\)"/>
    <numFmt numFmtId="172" formatCode="0.00000_);[Red]\(0.00000\)"/>
    <numFmt numFmtId="173" formatCode="0.00000_ "/>
    <numFmt numFmtId="174" formatCode="0.00_ "/>
    <numFmt numFmtId="175" formatCode="0_);[Red]\(0\)"/>
    <numFmt numFmtId="176" formatCode="0.000_);[Red]\(0.000\)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宋体"/>
    </font>
    <font>
      <u/>
      <sz val="10"/>
      <color indexed="12"/>
      <name val="Verdana"/>
      <family val="2"/>
    </font>
    <font>
      <sz val="10"/>
      <name val="Verdana"/>
      <family val="2"/>
    </font>
    <font>
      <sz val="12"/>
      <name val="宋体"/>
      <charset val="134"/>
    </font>
    <font>
      <b/>
      <sz val="28"/>
      <name val="Times New Roman"/>
      <family val="1"/>
    </font>
    <font>
      <sz val="8"/>
      <color indexed="42"/>
      <name val="Arial"/>
      <family val="2"/>
    </font>
    <font>
      <sz val="8"/>
      <name val="Arial"/>
      <family val="2"/>
    </font>
    <font>
      <sz val="8"/>
      <color indexed="2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sz val="10"/>
      <name val="宋体"/>
      <charset val="134"/>
    </font>
    <font>
      <b/>
      <sz val="8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sz val="11"/>
      <name val="宋体"/>
      <family val="2"/>
      <charset val="134"/>
    </font>
    <font>
      <sz val="11"/>
      <name val="宋体"/>
      <charset val="134"/>
    </font>
    <font>
      <sz val="14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Times New Roman"/>
      <family val="1"/>
    </font>
    <font>
      <b/>
      <sz val="11"/>
      <color indexed="8"/>
      <name val="Arial"/>
      <family val="2"/>
    </font>
    <font>
      <sz val="13"/>
      <name val="Times New Roman"/>
      <family val="1"/>
    </font>
    <font>
      <sz val="11"/>
      <name val="Arial"/>
      <family val="2"/>
      <charset val="134"/>
    </font>
    <font>
      <sz val="10"/>
      <name val="Arial"/>
      <family val="2"/>
    </font>
    <font>
      <sz val="7"/>
      <color indexed="8"/>
      <name val="Arial"/>
      <family val="2"/>
    </font>
    <font>
      <sz val="7"/>
      <color indexed="8"/>
      <name val="宋体"/>
      <charset val="134"/>
    </font>
    <font>
      <sz val="8"/>
      <color indexed="9"/>
      <name val="Arial"/>
      <family val="2"/>
    </font>
    <font>
      <sz val="6"/>
      <color indexed="9"/>
      <name val="Arial"/>
      <family val="2"/>
    </font>
    <font>
      <vertAlign val="subscript"/>
      <sz val="6"/>
      <color indexed="9"/>
      <name val="Arial"/>
      <family val="2"/>
    </font>
    <font>
      <sz val="6"/>
      <color indexed="9"/>
      <name val="宋体"/>
      <charset val="134"/>
    </font>
    <font>
      <sz val="8"/>
      <color indexed="9"/>
      <name val="宋体"/>
      <charset val="134"/>
    </font>
    <font>
      <sz val="7"/>
      <name val="Arial"/>
      <family val="2"/>
    </font>
    <font>
      <sz val="7"/>
      <name val="宋体"/>
      <charset val="134"/>
    </font>
    <font>
      <b/>
      <sz val="6"/>
      <color indexed="9"/>
      <name val="Arial"/>
      <family val="2"/>
    </font>
    <font>
      <sz val="6"/>
      <color indexed="8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  <font>
      <sz val="10"/>
      <name val="宋体"/>
      <family val="2"/>
      <charset val="134"/>
    </font>
    <font>
      <sz val="10"/>
      <name val="宋体"/>
      <charset val="134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3"/>
      <color indexed="12"/>
      <name val="Times New Roman"/>
      <family val="1"/>
    </font>
    <font>
      <sz val="13"/>
      <color indexed="42"/>
      <name val="Times New Roman"/>
      <family val="1"/>
    </font>
    <font>
      <b/>
      <sz val="13"/>
      <name val="Times New Roman"/>
      <family val="1"/>
    </font>
    <font>
      <sz val="8"/>
      <name val="宋体"/>
      <charset val="134"/>
    </font>
    <font>
      <b/>
      <sz val="8"/>
      <name val="宋体"/>
      <charset val="134"/>
    </font>
    <font>
      <sz val="16"/>
      <name val="Times New Roman"/>
      <family val="1"/>
    </font>
    <font>
      <i/>
      <sz val="16"/>
      <name val="Times New Roman"/>
      <family val="1"/>
    </font>
    <font>
      <i/>
      <sz val="22"/>
      <name val="Times New Roman"/>
      <family val="1"/>
    </font>
    <font>
      <sz val="9"/>
      <name val="宋体"/>
      <charset val="134"/>
    </font>
    <font>
      <sz val="9"/>
      <name val="Arial"/>
      <family val="2"/>
    </font>
    <font>
      <i/>
      <sz val="9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sz val="11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>
      <alignment vertical="center"/>
    </xf>
    <xf numFmtId="0" fontId="19" fillId="0" borderId="0"/>
    <xf numFmtId="0" fontId="1" fillId="0" borderId="0"/>
    <xf numFmtId="0" fontId="25" fillId="0" borderId="0"/>
    <xf numFmtId="0" fontId="25" fillId="0" borderId="0"/>
    <xf numFmtId="0" fontId="25" fillId="0" borderId="0"/>
  </cellStyleXfs>
  <cellXfs count="468">
    <xf numFmtId="0" fontId="0" fillId="0" borderId="0" xfId="0"/>
    <xf numFmtId="0" fontId="4" fillId="2" borderId="0" xfId="2" applyFill="1"/>
    <xf numFmtId="0" fontId="7" fillId="3" borderId="0" xfId="3" applyFont="1" applyFill="1" applyBorder="1">
      <alignment vertical="center"/>
    </xf>
    <xf numFmtId="0" fontId="8" fillId="3" borderId="0" xfId="3" applyFont="1" applyFill="1">
      <alignment vertical="center"/>
    </xf>
    <xf numFmtId="0" fontId="9" fillId="3" borderId="0" xfId="3" applyFont="1" applyFill="1" applyBorder="1">
      <alignment vertical="center"/>
    </xf>
    <xf numFmtId="164" fontId="9" fillId="3" borderId="0" xfId="3" applyNumberFormat="1" applyFont="1" applyFill="1" applyBorder="1" applyAlignment="1">
      <alignment vertical="center" shrinkToFit="1"/>
    </xf>
    <xf numFmtId="164" fontId="9" fillId="3" borderId="6" xfId="3" applyNumberFormat="1" applyFont="1" applyFill="1" applyBorder="1" applyAlignment="1">
      <alignment vertical="center" shrinkToFit="1"/>
    </xf>
    <xf numFmtId="0" fontId="10" fillId="3" borderId="7" xfId="3" applyFont="1" applyFill="1" applyBorder="1">
      <alignment vertical="center"/>
    </xf>
    <xf numFmtId="0" fontId="8" fillId="3" borderId="1" xfId="3" applyFont="1" applyFill="1" applyBorder="1" applyAlignment="1" applyProtection="1">
      <alignment horizontal="center" vertical="center"/>
      <protection locked="0"/>
    </xf>
    <xf numFmtId="0" fontId="8" fillId="3" borderId="1" xfId="3" applyFont="1" applyFill="1" applyBorder="1" applyAlignment="1">
      <alignment horizontal="center" vertical="center"/>
    </xf>
    <xf numFmtId="0" fontId="8" fillId="3" borderId="1" xfId="3" applyFont="1" applyFill="1" applyBorder="1">
      <alignment vertical="center"/>
    </xf>
    <xf numFmtId="0" fontId="8" fillId="3" borderId="5" xfId="3" applyFont="1" applyFill="1" applyBorder="1">
      <alignment vertical="center"/>
    </xf>
    <xf numFmtId="0" fontId="8" fillId="3" borderId="0" xfId="3" applyFont="1" applyFill="1" applyBorder="1" applyAlignment="1" applyProtection="1">
      <alignment horizontal="center" vertical="center"/>
      <protection locked="0"/>
    </xf>
    <xf numFmtId="0" fontId="8" fillId="3" borderId="0" xfId="3" applyFont="1" applyFill="1" applyBorder="1">
      <alignment vertical="center"/>
    </xf>
    <xf numFmtId="0" fontId="13" fillId="3" borderId="0" xfId="3" applyFont="1" applyFill="1" applyBorder="1" applyAlignment="1" applyProtection="1">
      <alignment horizontal="right" vertical="center"/>
      <protection hidden="1"/>
    </xf>
    <xf numFmtId="0" fontId="13" fillId="3" borderId="0" xfId="3" applyFont="1" applyFill="1" applyBorder="1" applyAlignment="1" applyProtection="1">
      <alignment horizontal="center" vertical="center" shrinkToFit="1"/>
      <protection locked="0"/>
    </xf>
    <xf numFmtId="0" fontId="13" fillId="3" borderId="6" xfId="3" applyFont="1" applyFill="1" applyBorder="1" applyAlignment="1" applyProtection="1">
      <alignment horizontal="center" vertical="center" shrinkToFit="1"/>
      <protection locked="0"/>
    </xf>
    <xf numFmtId="0" fontId="8" fillId="3" borderId="2" xfId="3" applyFont="1" applyFill="1" applyBorder="1">
      <alignment vertical="center"/>
    </xf>
    <xf numFmtId="0" fontId="8" fillId="3" borderId="3" xfId="3" applyFont="1" applyFill="1" applyBorder="1" applyAlignment="1" applyProtection="1">
      <alignment horizontal="center" vertical="center"/>
      <protection locked="0"/>
    </xf>
    <xf numFmtId="0" fontId="8" fillId="3" borderId="3" xfId="3" applyFont="1" applyFill="1" applyBorder="1" applyAlignment="1">
      <alignment horizontal="center" vertical="center"/>
    </xf>
    <xf numFmtId="0" fontId="8" fillId="3" borderId="3" xfId="3" applyFont="1" applyFill="1" applyBorder="1">
      <alignment vertical="center"/>
    </xf>
    <xf numFmtId="0" fontId="9" fillId="3" borderId="3" xfId="3" applyFont="1" applyFill="1" applyBorder="1">
      <alignment vertical="center"/>
    </xf>
    <xf numFmtId="0" fontId="13" fillId="3" borderId="3" xfId="3" applyFont="1" applyFill="1" applyBorder="1" applyAlignment="1" applyProtection="1">
      <alignment horizontal="right" vertical="center"/>
      <protection hidden="1"/>
    </xf>
    <xf numFmtId="0" fontId="13" fillId="3" borderId="3" xfId="3" applyFont="1" applyFill="1" applyBorder="1" applyAlignment="1" applyProtection="1">
      <alignment horizontal="center" vertical="center" shrinkToFit="1"/>
      <protection locked="0"/>
    </xf>
    <xf numFmtId="0" fontId="13" fillId="3" borderId="4" xfId="3" applyFont="1" applyFill="1" applyBorder="1" applyAlignment="1" applyProtection="1">
      <alignment horizontal="center" vertical="center" shrinkToFit="1"/>
      <protection locked="0"/>
    </xf>
    <xf numFmtId="14" fontId="18" fillId="2" borderId="13" xfId="3" applyNumberFormat="1" applyFont="1" applyFill="1" applyBorder="1" applyAlignment="1" applyProtection="1">
      <alignment horizontal="left" vertical="center" shrinkToFit="1"/>
      <protection locked="0"/>
    </xf>
    <xf numFmtId="0" fontId="7" fillId="3" borderId="0" xfId="3" applyFont="1" applyFill="1" applyBorder="1" applyAlignment="1">
      <alignment vertical="center"/>
    </xf>
    <xf numFmtId="0" fontId="8" fillId="3" borderId="0" xfId="3" applyFont="1" applyFill="1" applyAlignment="1">
      <alignment vertical="center"/>
    </xf>
    <xf numFmtId="0" fontId="14" fillId="3" borderId="5" xfId="3" applyFont="1" applyFill="1" applyBorder="1" applyAlignment="1">
      <alignment vertical="center"/>
    </xf>
    <xf numFmtId="0" fontId="14" fillId="3" borderId="0" xfId="3" applyFont="1" applyFill="1" applyBorder="1" applyAlignment="1">
      <alignment vertical="center"/>
    </xf>
    <xf numFmtId="49" fontId="15" fillId="3" borderId="0" xfId="3" applyNumberFormat="1" applyFont="1" applyFill="1" applyBorder="1" applyAlignment="1">
      <alignment horizontal="left" vertical="center" shrinkToFit="1"/>
    </xf>
    <xf numFmtId="49" fontId="14" fillId="3" borderId="0" xfId="3" applyNumberFormat="1" applyFont="1" applyFill="1" applyBorder="1" applyAlignment="1">
      <alignment horizontal="left" vertical="center" shrinkToFit="1"/>
    </xf>
    <xf numFmtId="49" fontId="14" fillId="3" borderId="0" xfId="3" applyNumberFormat="1" applyFont="1" applyFill="1" applyBorder="1" applyAlignment="1">
      <alignment horizontal="right" vertical="center" shrinkToFit="1"/>
    </xf>
    <xf numFmtId="0" fontId="18" fillId="3" borderId="6" xfId="3" applyFont="1" applyFill="1" applyBorder="1" applyAlignment="1">
      <alignment vertical="center"/>
    </xf>
    <xf numFmtId="165" fontId="20" fillId="3" borderId="13" xfId="4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3" applyFont="1" applyFill="1" applyBorder="1" applyAlignment="1">
      <alignment horizontal="left" vertical="center" shrinkToFit="1"/>
    </xf>
    <xf numFmtId="0" fontId="14" fillId="3" borderId="0" xfId="3" applyFont="1" applyFill="1" applyBorder="1" applyAlignment="1">
      <alignment horizontal="left" vertical="center" shrinkToFit="1"/>
    </xf>
    <xf numFmtId="49" fontId="14" fillId="3" borderId="0" xfId="3" applyNumberFormat="1" applyFont="1" applyFill="1" applyBorder="1" applyAlignment="1" applyProtection="1">
      <alignment horizontal="right" vertical="center" shrinkToFit="1"/>
      <protection locked="0"/>
    </xf>
    <xf numFmtId="0" fontId="14" fillId="3" borderId="0" xfId="4" applyFont="1" applyFill="1" applyBorder="1" applyAlignment="1" applyProtection="1">
      <alignment horizontal="right" vertical="center" shrinkToFit="1"/>
      <protection hidden="1"/>
    </xf>
    <xf numFmtId="0" fontId="20" fillId="3" borderId="6" xfId="4" applyFont="1" applyFill="1" applyBorder="1" applyAlignment="1" applyProtection="1">
      <alignment horizontal="center" vertical="center" shrinkToFit="1"/>
      <protection hidden="1"/>
    </xf>
    <xf numFmtId="0" fontId="21" fillId="0" borderId="14" xfId="5" applyFont="1" applyBorder="1"/>
    <xf numFmtId="0" fontId="14" fillId="3" borderId="0" xfId="3" applyFont="1" applyFill="1" applyBorder="1" applyAlignment="1" applyProtection="1">
      <alignment vertical="center" shrinkToFit="1"/>
      <protection locked="0"/>
    </xf>
    <xf numFmtId="0" fontId="14" fillId="3" borderId="0" xfId="4" applyFont="1" applyFill="1" applyBorder="1" applyAlignment="1" applyProtection="1">
      <alignment horizontal="right" vertical="center"/>
      <protection hidden="1"/>
    </xf>
    <xf numFmtId="0" fontId="20" fillId="3" borderId="13" xfId="4" applyFont="1" applyFill="1" applyBorder="1" applyAlignment="1" applyProtection="1">
      <alignment horizontal="center" vertical="center" shrinkToFit="1"/>
      <protection hidden="1"/>
    </xf>
    <xf numFmtId="0" fontId="14" fillId="3" borderId="7" xfId="3" applyFont="1" applyFill="1" applyBorder="1" applyAlignment="1">
      <alignment horizontal="left" vertical="center"/>
    </xf>
    <xf numFmtId="0" fontId="14" fillId="3" borderId="1" xfId="3" applyFont="1" applyFill="1" applyBorder="1" applyAlignment="1">
      <alignment horizontal="right" vertical="center"/>
    </xf>
    <xf numFmtId="0" fontId="14" fillId="3" borderId="1" xfId="3" applyFont="1" applyFill="1" applyBorder="1" applyAlignment="1">
      <alignment vertical="center"/>
    </xf>
    <xf numFmtId="0" fontId="14" fillId="3" borderId="1" xfId="3" applyFont="1" applyFill="1" applyBorder="1" applyAlignment="1">
      <alignment horizontal="left" vertical="center"/>
    </xf>
    <xf numFmtId="0" fontId="14" fillId="3" borderId="1" xfId="3" applyFont="1" applyFill="1" applyBorder="1" applyAlignment="1">
      <alignment horizontal="center" vertical="center"/>
    </xf>
    <xf numFmtId="0" fontId="14" fillId="3" borderId="1" xfId="4" applyFont="1" applyFill="1" applyBorder="1" applyAlignment="1" applyProtection="1">
      <alignment horizontal="right" vertical="center"/>
      <protection hidden="1"/>
    </xf>
    <xf numFmtId="0" fontId="22" fillId="3" borderId="8" xfId="4" applyFont="1" applyFill="1" applyBorder="1" applyAlignment="1" applyProtection="1">
      <alignment horizontal="center" vertical="center" shrinkToFit="1"/>
      <protection hidden="1"/>
    </xf>
    <xf numFmtId="0" fontId="14" fillId="3" borderId="2" xfId="3" applyFont="1" applyFill="1" applyBorder="1" applyAlignment="1">
      <alignment vertical="center"/>
    </xf>
    <xf numFmtId="0" fontId="14" fillId="3" borderId="3" xfId="3" applyFont="1" applyFill="1" applyBorder="1" applyAlignment="1">
      <alignment horizontal="right" vertical="center"/>
    </xf>
    <xf numFmtId="0" fontId="14" fillId="3" borderId="3" xfId="3" applyFont="1" applyFill="1" applyBorder="1" applyAlignment="1">
      <alignment vertical="center"/>
    </xf>
    <xf numFmtId="49" fontId="14" fillId="3" borderId="3" xfId="3" applyNumberFormat="1" applyFont="1" applyFill="1" applyBorder="1" applyAlignment="1">
      <alignment horizontal="left" vertical="center"/>
    </xf>
    <xf numFmtId="0" fontId="14" fillId="3" borderId="3" xfId="3" applyFont="1" applyFill="1" applyBorder="1" applyAlignment="1">
      <alignment horizontal="left" vertical="center"/>
    </xf>
    <xf numFmtId="0" fontId="14" fillId="3" borderId="4" xfId="3" applyFont="1" applyFill="1" applyBorder="1" applyAlignment="1">
      <alignment horizontal="left" vertical="center"/>
    </xf>
    <xf numFmtId="0" fontId="14" fillId="3" borderId="5" xfId="3" applyFont="1" applyFill="1" applyBorder="1" applyAlignment="1">
      <alignment horizontal="center" vertical="center"/>
    </xf>
    <xf numFmtId="0" fontId="14" fillId="3" borderId="0" xfId="3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/>
    </xf>
    <xf numFmtId="1" fontId="14" fillId="3" borderId="20" xfId="3" applyNumberFormat="1" applyFont="1" applyFill="1" applyBorder="1" applyAlignment="1">
      <alignment horizontal="center" vertical="center"/>
    </xf>
    <xf numFmtId="1" fontId="23" fillId="3" borderId="21" xfId="3" applyNumberFormat="1" applyFont="1" applyFill="1" applyBorder="1" applyAlignment="1">
      <alignment horizontal="center" vertical="center"/>
    </xf>
    <xf numFmtId="0" fontId="14" fillId="3" borderId="23" xfId="3" quotePrefix="1" applyFont="1" applyFill="1" applyBorder="1" applyAlignment="1">
      <alignment horizontal="center" vertical="center"/>
    </xf>
    <xf numFmtId="0" fontId="14" fillId="3" borderId="15" xfId="3" applyFont="1" applyFill="1" applyBorder="1" applyAlignment="1">
      <alignment vertical="center"/>
    </xf>
    <xf numFmtId="0" fontId="14" fillId="3" borderId="24" xfId="3" applyFont="1" applyFill="1" applyBorder="1" applyAlignment="1">
      <alignment vertical="center"/>
    </xf>
    <xf numFmtId="167" fontId="23" fillId="3" borderId="14" xfId="3" applyNumberFormat="1" applyFont="1" applyFill="1" applyBorder="1" applyAlignment="1" applyProtection="1">
      <alignment horizontal="center" vertical="center" shrinkToFit="1"/>
    </xf>
    <xf numFmtId="0" fontId="14" fillId="3" borderId="25" xfId="3" applyFont="1" applyFill="1" applyBorder="1" applyAlignment="1">
      <alignment horizontal="center" vertical="center"/>
    </xf>
    <xf numFmtId="0" fontId="14" fillId="3" borderId="26" xfId="3" applyFont="1" applyFill="1" applyBorder="1" applyAlignment="1">
      <alignment vertical="center"/>
    </xf>
    <xf numFmtId="0" fontId="14" fillId="3" borderId="11" xfId="3" applyFont="1" applyFill="1" applyBorder="1" applyAlignment="1">
      <alignment vertical="center"/>
    </xf>
    <xf numFmtId="0" fontId="14" fillId="3" borderId="23" xfId="3" applyFont="1" applyFill="1" applyBorder="1" applyAlignment="1">
      <alignment horizontal="center" vertical="center"/>
    </xf>
    <xf numFmtId="0" fontId="14" fillId="3" borderId="11" xfId="3" applyFont="1" applyFill="1" applyBorder="1" applyAlignment="1">
      <alignment horizontal="right" vertical="center"/>
    </xf>
    <xf numFmtId="167" fontId="23" fillId="3" borderId="14" xfId="3" applyNumberFormat="1" applyFont="1" applyFill="1" applyBorder="1" applyAlignment="1">
      <alignment horizontal="center" vertical="center" shrinkToFit="1"/>
    </xf>
    <xf numFmtId="0" fontId="23" fillId="3" borderId="10" xfId="3" applyFont="1" applyFill="1" applyBorder="1" applyAlignment="1">
      <alignment horizontal="center" vertical="center"/>
    </xf>
    <xf numFmtId="168" fontId="23" fillId="3" borderId="29" xfId="3" applyNumberFormat="1" applyFont="1" applyFill="1" applyBorder="1" applyAlignment="1">
      <alignment horizontal="right" vertical="center" shrinkToFit="1"/>
    </xf>
    <xf numFmtId="0" fontId="14" fillId="3" borderId="30" xfId="3" applyFont="1" applyFill="1" applyBorder="1" applyAlignment="1">
      <alignment horizontal="center" vertical="center"/>
    </xf>
    <xf numFmtId="0" fontId="14" fillId="3" borderId="31" xfId="3" applyFont="1" applyFill="1" applyBorder="1" applyAlignment="1">
      <alignment vertical="center"/>
    </xf>
    <xf numFmtId="0" fontId="17" fillId="3" borderId="32" xfId="3" applyFont="1" applyFill="1" applyBorder="1" applyAlignment="1">
      <alignment horizontal="right" vertical="center"/>
    </xf>
    <xf numFmtId="0" fontId="14" fillId="3" borderId="33" xfId="3" applyFont="1" applyFill="1" applyBorder="1" applyAlignment="1">
      <alignment horizontal="center" vertical="center"/>
    </xf>
    <xf numFmtId="0" fontId="14" fillId="3" borderId="34" xfId="3" applyFont="1" applyFill="1" applyBorder="1" applyAlignment="1">
      <alignment vertical="center"/>
    </xf>
    <xf numFmtId="0" fontId="14" fillId="3" borderId="35" xfId="3" applyFont="1" applyFill="1" applyBorder="1" applyAlignment="1">
      <alignment horizontal="right" vertical="center"/>
    </xf>
    <xf numFmtId="0" fontId="23" fillId="3" borderId="36" xfId="3" applyFont="1" applyFill="1" applyBorder="1" applyAlignment="1">
      <alignment horizontal="center" vertical="center"/>
    </xf>
    <xf numFmtId="168" fontId="23" fillId="3" borderId="16" xfId="3" applyNumberFormat="1" applyFont="1" applyFill="1" applyBorder="1" applyAlignment="1">
      <alignment horizontal="right" vertical="center" shrinkToFit="1"/>
    </xf>
    <xf numFmtId="0" fontId="24" fillId="3" borderId="11" xfId="3" applyFont="1" applyFill="1" applyBorder="1" applyAlignment="1">
      <alignment horizontal="right" vertical="center"/>
    </xf>
    <xf numFmtId="168" fontId="23" fillId="3" borderId="29" xfId="3" applyNumberFormat="1" applyFont="1" applyFill="1" applyBorder="1" applyAlignment="1">
      <alignment horizontal="left" vertical="center" shrinkToFit="1"/>
    </xf>
    <xf numFmtId="168" fontId="23" fillId="3" borderId="29" xfId="3" applyNumberFormat="1" applyFont="1" applyFill="1" applyBorder="1" applyAlignment="1">
      <alignment horizontal="left" vertical="center" indent="1" shrinkToFit="1"/>
    </xf>
    <xf numFmtId="0" fontId="14" fillId="3" borderId="39" xfId="3" applyFont="1" applyFill="1" applyBorder="1" applyAlignment="1">
      <alignment horizontal="center" vertical="center"/>
    </xf>
    <xf numFmtId="0" fontId="14" fillId="3" borderId="14" xfId="3" applyFont="1" applyFill="1" applyBorder="1" applyAlignment="1">
      <alignment vertical="center"/>
    </xf>
    <xf numFmtId="0" fontId="14" fillId="3" borderId="14" xfId="3" applyFont="1" applyFill="1" applyBorder="1" applyAlignment="1">
      <alignment horizontal="right" vertical="center"/>
    </xf>
    <xf numFmtId="167" fontId="23" fillId="3" borderId="14" xfId="3" applyNumberFormat="1" applyFont="1" applyFill="1" applyBorder="1" applyAlignment="1">
      <alignment vertical="center" shrinkToFit="1"/>
    </xf>
    <xf numFmtId="167" fontId="23" fillId="3" borderId="14" xfId="3" applyNumberFormat="1" applyFont="1" applyFill="1" applyBorder="1" applyAlignment="1" applyProtection="1">
      <alignment horizontal="left" vertical="center" shrinkToFit="1"/>
    </xf>
    <xf numFmtId="0" fontId="23" fillId="3" borderId="0" xfId="3" applyFont="1" applyFill="1" applyBorder="1" applyAlignment="1">
      <alignment horizontal="center" vertical="center"/>
    </xf>
    <xf numFmtId="168" fontId="23" fillId="3" borderId="6" xfId="3" applyNumberFormat="1" applyFont="1" applyFill="1" applyBorder="1" applyAlignment="1">
      <alignment horizontal="right" vertical="center" shrinkToFit="1"/>
    </xf>
    <xf numFmtId="0" fontId="23" fillId="3" borderId="1" xfId="3" applyFont="1" applyFill="1" applyBorder="1" applyAlignment="1">
      <alignment horizontal="center" vertical="center"/>
    </xf>
    <xf numFmtId="168" fontId="23" fillId="3" borderId="8" xfId="3" applyNumberFormat="1" applyFont="1" applyFill="1" applyBorder="1" applyAlignment="1">
      <alignment horizontal="right" vertical="center" shrinkToFit="1"/>
    </xf>
    <xf numFmtId="0" fontId="14" fillId="3" borderId="0" xfId="6" applyFont="1" applyFill="1" applyBorder="1"/>
    <xf numFmtId="169" fontId="14" fillId="3" borderId="15" xfId="3" applyNumberFormat="1" applyFont="1" applyFill="1" applyBorder="1" applyAlignment="1">
      <alignment horizontal="center" vertical="center"/>
    </xf>
    <xf numFmtId="168" fontId="14" fillId="3" borderId="15" xfId="3" applyNumberFormat="1" applyFont="1" applyFill="1" applyBorder="1" applyAlignment="1">
      <alignment horizontal="left" vertical="center" shrinkToFit="1"/>
    </xf>
    <xf numFmtId="0" fontId="14" fillId="3" borderId="15" xfId="3" applyFont="1" applyFill="1" applyBorder="1" applyAlignment="1">
      <alignment horizontal="right" vertical="center"/>
    </xf>
    <xf numFmtId="0" fontId="23" fillId="3" borderId="24" xfId="3" applyFont="1" applyFill="1" applyBorder="1" applyAlignment="1">
      <alignment horizontal="center" vertical="center" shrinkToFit="1"/>
    </xf>
    <xf numFmtId="0" fontId="23" fillId="3" borderId="38" xfId="3" applyFont="1" applyFill="1" applyBorder="1" applyAlignment="1">
      <alignment horizontal="center" vertical="center"/>
    </xf>
    <xf numFmtId="0" fontId="14" fillId="3" borderId="25" xfId="3" applyFont="1" applyFill="1" applyBorder="1" applyAlignment="1">
      <alignment vertical="center"/>
    </xf>
    <xf numFmtId="169" fontId="14" fillId="3" borderId="26" xfId="3" applyNumberFormat="1" applyFont="1" applyFill="1" applyBorder="1" applyAlignment="1">
      <alignment horizontal="center" vertical="center"/>
    </xf>
    <xf numFmtId="0" fontId="14" fillId="3" borderId="11" xfId="3" applyFont="1" applyFill="1" applyBorder="1" applyAlignment="1">
      <alignment horizontal="center" vertical="center"/>
    </xf>
    <xf numFmtId="0" fontId="23" fillId="3" borderId="11" xfId="3" applyFont="1" applyFill="1" applyBorder="1" applyAlignment="1">
      <alignment horizontal="center" vertical="center"/>
    </xf>
    <xf numFmtId="0" fontId="23" fillId="3" borderId="13" xfId="3" applyFont="1" applyFill="1" applyBorder="1" applyAlignment="1">
      <alignment horizontal="center" vertical="center"/>
    </xf>
    <xf numFmtId="168" fontId="19" fillId="3" borderId="26" xfId="3" applyNumberFormat="1" applyFont="1" applyFill="1" applyBorder="1" applyAlignment="1">
      <alignment horizontal="left" vertical="center" shrinkToFit="1"/>
    </xf>
    <xf numFmtId="0" fontId="14" fillId="3" borderId="30" xfId="3" applyFont="1" applyFill="1" applyBorder="1" applyAlignment="1">
      <alignment vertical="center"/>
    </xf>
    <xf numFmtId="169" fontId="14" fillId="3" borderId="31" xfId="3" applyNumberFormat="1" applyFont="1" applyFill="1" applyBorder="1" applyAlignment="1">
      <alignment horizontal="center" vertical="center"/>
    </xf>
    <xf numFmtId="168" fontId="19" fillId="3" borderId="31" xfId="3" applyNumberFormat="1" applyFont="1" applyFill="1" applyBorder="1" applyAlignment="1">
      <alignment horizontal="left" vertical="center" shrinkToFit="1"/>
    </xf>
    <xf numFmtId="0" fontId="14" fillId="3" borderId="32" xfId="3" applyFont="1" applyFill="1" applyBorder="1" applyAlignment="1">
      <alignment horizontal="center" vertical="center"/>
    </xf>
    <xf numFmtId="0" fontId="23" fillId="3" borderId="32" xfId="3" applyFont="1" applyFill="1" applyBorder="1" applyAlignment="1">
      <alignment horizontal="center" vertical="center"/>
    </xf>
    <xf numFmtId="0" fontId="23" fillId="3" borderId="28" xfId="3" applyFont="1" applyFill="1" applyBorder="1" applyAlignment="1">
      <alignment horizontal="center" vertical="center"/>
    </xf>
    <xf numFmtId="0" fontId="28" fillId="3" borderId="0" xfId="3" applyFont="1" applyFill="1" applyBorder="1" applyAlignment="1">
      <alignment vertical="center"/>
    </xf>
    <xf numFmtId="0" fontId="28" fillId="3" borderId="6" xfId="3" applyFont="1" applyFill="1" applyBorder="1" applyAlignment="1">
      <alignment vertical="center"/>
    </xf>
    <xf numFmtId="0" fontId="28" fillId="3" borderId="0" xfId="3" applyFont="1" applyFill="1" applyAlignment="1">
      <alignment vertical="center"/>
    </xf>
    <xf numFmtId="0" fontId="29" fillId="3" borderId="0" xfId="3" applyFont="1" applyFill="1" applyBorder="1" applyAlignment="1">
      <alignment vertical="center" shrinkToFit="1"/>
    </xf>
    <xf numFmtId="169" fontId="29" fillId="3" borderId="0" xfId="3" applyNumberFormat="1" applyFont="1" applyFill="1" applyBorder="1" applyAlignment="1">
      <alignment horizontal="left" vertical="center" shrinkToFit="1"/>
    </xf>
    <xf numFmtId="0" fontId="29" fillId="3" borderId="0" xfId="3" applyFont="1" applyFill="1" applyBorder="1" applyAlignment="1">
      <alignment horizontal="left" vertical="center" shrinkToFit="1"/>
    </xf>
    <xf numFmtId="0" fontId="29" fillId="3" borderId="6" xfId="3" applyFont="1" applyFill="1" applyBorder="1" applyAlignment="1">
      <alignment vertical="center" shrinkToFit="1"/>
    </xf>
    <xf numFmtId="0" fontId="29" fillId="3" borderId="0" xfId="3" applyFont="1" applyFill="1" applyBorder="1" applyAlignment="1">
      <alignment horizontal="right" vertical="center" shrinkToFit="1"/>
    </xf>
    <xf numFmtId="169" fontId="29" fillId="3" borderId="0" xfId="3" applyNumberFormat="1" applyFont="1" applyFill="1" applyBorder="1" applyAlignment="1">
      <alignment vertical="center" shrinkToFit="1"/>
    </xf>
    <xf numFmtId="0" fontId="31" fillId="3" borderId="0" xfId="3" applyFont="1" applyFill="1" applyBorder="1" applyAlignment="1">
      <alignment vertical="center" shrinkToFit="1"/>
    </xf>
    <xf numFmtId="0" fontId="31" fillId="3" borderId="0" xfId="3" applyFont="1" applyFill="1" applyBorder="1" applyAlignment="1">
      <alignment horizontal="right" vertical="center" shrinkToFit="1"/>
    </xf>
    <xf numFmtId="170" fontId="29" fillId="3" borderId="0" xfId="3" applyNumberFormat="1" applyFont="1" applyFill="1" applyBorder="1" applyAlignment="1">
      <alignment vertical="center" shrinkToFit="1"/>
    </xf>
    <xf numFmtId="49" fontId="29" fillId="3" borderId="0" xfId="3" applyNumberFormat="1" applyFont="1" applyFill="1" applyBorder="1" applyAlignment="1">
      <alignment vertical="center" shrinkToFit="1"/>
    </xf>
    <xf numFmtId="0" fontId="31" fillId="3" borderId="6" xfId="3" applyFont="1" applyFill="1" applyBorder="1" applyAlignment="1">
      <alignment horizontal="left" vertical="center" shrinkToFit="1"/>
    </xf>
    <xf numFmtId="10" fontId="29" fillId="3" borderId="0" xfId="3" applyNumberFormat="1" applyFont="1" applyFill="1" applyBorder="1" applyAlignment="1">
      <alignment vertical="center" shrinkToFit="1"/>
    </xf>
    <xf numFmtId="0" fontId="31" fillId="3" borderId="6" xfId="3" applyFont="1" applyFill="1" applyBorder="1" applyAlignment="1">
      <alignment vertical="center" shrinkToFit="1"/>
    </xf>
    <xf numFmtId="0" fontId="32" fillId="3" borderId="0" xfId="3" applyFont="1" applyFill="1" applyBorder="1" applyAlignment="1">
      <alignment vertical="center"/>
    </xf>
    <xf numFmtId="171" fontId="29" fillId="3" borderId="0" xfId="3" applyNumberFormat="1" applyFont="1" applyFill="1" applyBorder="1" applyAlignment="1">
      <alignment vertical="center" shrinkToFit="1"/>
    </xf>
    <xf numFmtId="0" fontId="35" fillId="3" borderId="39" xfId="7" applyFont="1" applyFill="1" applyBorder="1" applyAlignment="1" applyProtection="1">
      <alignment horizontal="left" shrinkToFit="1"/>
    </xf>
    <xf numFmtId="0" fontId="35" fillId="3" borderId="14" xfId="7" applyFont="1" applyFill="1" applyBorder="1" applyAlignment="1" applyProtection="1">
      <alignment horizontal="center" shrinkToFit="1"/>
    </xf>
    <xf numFmtId="0" fontId="35" fillId="3" borderId="12" xfId="7" applyFont="1" applyFill="1" applyBorder="1" applyAlignment="1" applyProtection="1">
      <alignment horizontal="left" shrinkToFit="1"/>
    </xf>
    <xf numFmtId="0" fontId="35" fillId="3" borderId="0" xfId="7" applyFont="1" applyFill="1" applyBorder="1" applyAlignment="1" applyProtection="1">
      <alignment horizontal="center" shrinkToFit="1"/>
    </xf>
    <xf numFmtId="0" fontId="35" fillId="3" borderId="6" xfId="7" applyFont="1" applyFill="1" applyBorder="1" applyAlignment="1" applyProtection="1">
      <alignment horizontal="center" shrinkToFit="1"/>
    </xf>
    <xf numFmtId="0" fontId="29" fillId="3" borderId="39" xfId="7" applyFont="1" applyFill="1" applyBorder="1" applyAlignment="1" applyProtection="1">
      <alignment shrinkToFit="1"/>
    </xf>
    <xf numFmtId="2" fontId="29" fillId="3" borderId="14" xfId="7" applyNumberFormat="1" applyFont="1" applyFill="1" applyBorder="1" applyAlignment="1" applyProtection="1">
      <alignment shrinkToFit="1"/>
    </xf>
    <xf numFmtId="1" fontId="29" fillId="3" borderId="14" xfId="7" applyNumberFormat="1" applyFont="1" applyFill="1" applyBorder="1" applyAlignment="1" applyProtection="1">
      <alignment horizontal="center" shrinkToFit="1"/>
    </xf>
    <xf numFmtId="172" fontId="29" fillId="3" borderId="14" xfId="7" applyNumberFormat="1" applyFont="1" applyFill="1" applyBorder="1" applyAlignment="1" applyProtection="1">
      <alignment horizontal="center" shrinkToFit="1"/>
    </xf>
    <xf numFmtId="1" fontId="29" fillId="3" borderId="0" xfId="7" applyNumberFormat="1" applyFont="1" applyFill="1" applyBorder="1" applyAlignment="1" applyProtection="1">
      <alignment horizontal="center" shrinkToFit="1"/>
    </xf>
    <xf numFmtId="172" fontId="29" fillId="3" borderId="0" xfId="7" applyNumberFormat="1" applyFont="1" applyFill="1" applyBorder="1" applyAlignment="1" applyProtection="1">
      <alignment horizontal="center" shrinkToFit="1"/>
    </xf>
    <xf numFmtId="172" fontId="29" fillId="3" borderId="6" xfId="7" applyNumberFormat="1" applyFont="1" applyFill="1" applyBorder="1" applyAlignment="1" applyProtection="1">
      <alignment horizontal="center" shrinkToFit="1"/>
    </xf>
    <xf numFmtId="0" fontId="29" fillId="3" borderId="14" xfId="7" applyNumberFormat="1" applyFont="1" applyFill="1" applyBorder="1" applyAlignment="1" applyProtection="1">
      <alignment horizontal="center" shrinkToFit="1"/>
    </xf>
    <xf numFmtId="0" fontId="29" fillId="3" borderId="0" xfId="7" applyNumberFormat="1" applyFont="1" applyFill="1" applyBorder="1" applyAlignment="1" applyProtection="1">
      <alignment horizontal="center" shrinkToFit="1"/>
    </xf>
    <xf numFmtId="0" fontId="35" fillId="3" borderId="39" xfId="7" applyFont="1" applyFill="1" applyBorder="1" applyAlignment="1" applyProtection="1">
      <alignment shrinkToFit="1"/>
    </xf>
    <xf numFmtId="2" fontId="35" fillId="3" borderId="14" xfId="7" applyNumberFormat="1" applyFont="1" applyFill="1" applyBorder="1" applyAlignment="1" applyProtection="1">
      <alignment shrinkToFit="1"/>
    </xf>
    <xf numFmtId="0" fontId="35" fillId="3" borderId="14" xfId="7" applyNumberFormat="1" applyFont="1" applyFill="1" applyBorder="1" applyAlignment="1" applyProtection="1">
      <alignment horizontal="center" shrinkToFit="1"/>
    </xf>
    <xf numFmtId="0" fontId="35" fillId="3" borderId="12" xfId="7" applyNumberFormat="1" applyFont="1" applyFill="1" applyBorder="1" applyAlignment="1" applyProtection="1">
      <alignment horizontal="center" shrinkToFit="1"/>
    </xf>
    <xf numFmtId="0" fontId="35" fillId="3" borderId="0" xfId="7" applyNumberFormat="1" applyFont="1" applyFill="1" applyBorder="1" applyAlignment="1" applyProtection="1">
      <alignment horizontal="center" shrinkToFit="1"/>
    </xf>
    <xf numFmtId="0" fontId="35" fillId="3" borderId="6" xfId="7" applyNumberFormat="1" applyFont="1" applyFill="1" applyBorder="1" applyAlignment="1" applyProtection="1">
      <alignment horizontal="center" shrinkToFit="1"/>
    </xf>
    <xf numFmtId="10" fontId="35" fillId="3" borderId="14" xfId="7" applyNumberFormat="1" applyFont="1" applyFill="1" applyBorder="1" applyAlignment="1" applyProtection="1">
      <alignment shrinkToFit="1"/>
    </xf>
    <xf numFmtId="10" fontId="29" fillId="3" borderId="14" xfId="7" applyNumberFormat="1" applyFont="1" applyFill="1" applyBorder="1" applyAlignment="1" applyProtection="1">
      <alignment shrinkToFit="1"/>
    </xf>
    <xf numFmtId="10" fontId="29" fillId="3" borderId="0" xfId="7" applyNumberFormat="1" applyFont="1" applyFill="1" applyBorder="1" applyAlignment="1" applyProtection="1">
      <alignment shrinkToFit="1"/>
    </xf>
    <xf numFmtId="10" fontId="35" fillId="3" borderId="0" xfId="7" applyNumberFormat="1" applyFont="1" applyFill="1" applyBorder="1" applyAlignment="1" applyProtection="1">
      <alignment shrinkToFit="1"/>
    </xf>
    <xf numFmtId="10" fontId="35" fillId="3" borderId="6" xfId="7" applyNumberFormat="1" applyFont="1" applyFill="1" applyBorder="1" applyAlignment="1" applyProtection="1">
      <alignment shrinkToFit="1"/>
    </xf>
    <xf numFmtId="172" fontId="29" fillId="3" borderId="15" xfId="7" applyNumberFormat="1" applyFont="1" applyFill="1" applyBorder="1" applyAlignment="1" applyProtection="1">
      <alignment horizontal="center" shrinkToFit="1"/>
    </xf>
    <xf numFmtId="10" fontId="29" fillId="3" borderId="15" xfId="7" applyNumberFormat="1" applyFont="1" applyFill="1" applyBorder="1" applyAlignment="1" applyProtection="1">
      <alignment shrinkToFit="1"/>
    </xf>
    <xf numFmtId="10" fontId="35" fillId="3" borderId="15" xfId="7" applyNumberFormat="1" applyFont="1" applyFill="1" applyBorder="1" applyAlignment="1" applyProtection="1">
      <alignment shrinkToFit="1"/>
    </xf>
    <xf numFmtId="10" fontId="35" fillId="3" borderId="16" xfId="7" applyNumberFormat="1" applyFont="1" applyFill="1" applyBorder="1" applyAlignment="1" applyProtection="1">
      <alignment shrinkToFit="1"/>
    </xf>
    <xf numFmtId="0" fontId="8" fillId="3" borderId="1" xfId="3" applyFont="1" applyFill="1" applyBorder="1" applyAlignment="1">
      <alignment vertical="center"/>
    </xf>
    <xf numFmtId="172" fontId="36" fillId="3" borderId="49" xfId="7" applyNumberFormat="1" applyFont="1" applyFill="1" applyBorder="1" applyAlignment="1" applyProtection="1">
      <alignment horizontal="center" shrinkToFit="1"/>
    </xf>
    <xf numFmtId="10" fontId="37" fillId="3" borderId="49" xfId="7" applyNumberFormat="1" applyFont="1" applyFill="1" applyBorder="1" applyAlignment="1" applyProtection="1">
      <alignment shrinkToFit="1"/>
    </xf>
    <xf numFmtId="10" fontId="36" fillId="3" borderId="49" xfId="7" applyNumberFormat="1" applyFont="1" applyFill="1" applyBorder="1" applyAlignment="1" applyProtection="1">
      <alignment shrinkToFit="1"/>
    </xf>
    <xf numFmtId="10" fontId="37" fillId="3" borderId="50" xfId="7" applyNumberFormat="1" applyFont="1" applyFill="1" applyBorder="1" applyAlignment="1" applyProtection="1">
      <alignment shrinkToFit="1"/>
    </xf>
    <xf numFmtId="0" fontId="8" fillId="3" borderId="5" xfId="3" applyFont="1" applyFill="1" applyBorder="1" applyAlignment="1">
      <alignment vertical="center"/>
    </xf>
    <xf numFmtId="0" fontId="8" fillId="3" borderId="0" xfId="3" applyFont="1" applyFill="1" applyBorder="1" applyAlignment="1">
      <alignment vertical="center"/>
    </xf>
    <xf numFmtId="0" fontId="8" fillId="3" borderId="6" xfId="3" applyFont="1" applyFill="1" applyBorder="1" applyAlignment="1">
      <alignment vertical="center"/>
    </xf>
    <xf numFmtId="0" fontId="25" fillId="3" borderId="12" xfId="7" applyFont="1" applyFill="1" applyBorder="1" applyProtection="1"/>
    <xf numFmtId="0" fontId="25" fillId="3" borderId="0" xfId="7" applyFont="1" applyFill="1" applyBorder="1" applyProtection="1"/>
    <xf numFmtId="0" fontId="38" fillId="3" borderId="0" xfId="7" applyNumberFormat="1" applyFont="1" applyFill="1" applyBorder="1" applyAlignment="1" applyProtection="1">
      <alignment horizontal="center"/>
    </xf>
    <xf numFmtId="0" fontId="38" fillId="3" borderId="0" xfId="7" applyNumberFormat="1" applyFont="1" applyFill="1" applyBorder="1" applyProtection="1"/>
    <xf numFmtId="0" fontId="38" fillId="3" borderId="9" xfId="7" applyNumberFormat="1" applyFont="1" applyFill="1" applyBorder="1" applyProtection="1"/>
    <xf numFmtId="0" fontId="25" fillId="3" borderId="36" xfId="7" applyFont="1" applyFill="1" applyBorder="1" applyProtection="1"/>
    <xf numFmtId="0" fontId="25" fillId="3" borderId="15" xfId="7" applyFont="1" applyFill="1" applyBorder="1" applyProtection="1"/>
    <xf numFmtId="0" fontId="38" fillId="3" borderId="15" xfId="7" applyNumberFormat="1" applyFont="1" applyFill="1" applyBorder="1" applyAlignment="1" applyProtection="1">
      <alignment horizontal="center"/>
    </xf>
    <xf numFmtId="0" fontId="38" fillId="3" borderId="15" xfId="7" applyNumberFormat="1" applyFont="1" applyFill="1" applyBorder="1" applyProtection="1"/>
    <xf numFmtId="0" fontId="38" fillId="3" borderId="24" xfId="7" applyNumberFormat="1" applyFont="1" applyFill="1" applyBorder="1" applyProtection="1"/>
    <xf numFmtId="0" fontId="8" fillId="3" borderId="7" xfId="3" applyFont="1" applyFill="1" applyBorder="1" applyAlignment="1">
      <alignment vertical="center"/>
    </xf>
    <xf numFmtId="0" fontId="8" fillId="3" borderId="8" xfId="3" applyFont="1" applyFill="1" applyBorder="1" applyAlignment="1">
      <alignment vertical="center"/>
    </xf>
    <xf numFmtId="0" fontId="8" fillId="3" borderId="2" xfId="3" applyFont="1" applyFill="1" applyBorder="1" applyAlignment="1">
      <alignment vertical="center"/>
    </xf>
    <xf numFmtId="0" fontId="8" fillId="3" borderId="3" xfId="3" applyFont="1" applyFill="1" applyBorder="1" applyAlignment="1">
      <alignment vertical="center"/>
    </xf>
    <xf numFmtId="0" fontId="8" fillId="3" borderId="4" xfId="3" applyFont="1" applyFill="1" applyBorder="1" applyAlignment="1">
      <alignment vertical="center"/>
    </xf>
    <xf numFmtId="14" fontId="41" fillId="3" borderId="13" xfId="4" applyNumberFormat="1" applyFont="1" applyFill="1" applyBorder="1" applyAlignment="1" applyProtection="1">
      <alignment horizontal="center" vertical="center" shrinkToFit="1"/>
      <protection hidden="1"/>
    </xf>
    <xf numFmtId="0" fontId="25" fillId="3" borderId="5" xfId="3" applyFont="1" applyFill="1" applyBorder="1" applyAlignment="1">
      <alignment vertical="center"/>
    </xf>
    <xf numFmtId="0" fontId="25" fillId="3" borderId="0" xfId="3" applyFont="1" applyFill="1" applyBorder="1" applyAlignment="1">
      <alignment vertical="center"/>
    </xf>
    <xf numFmtId="0" fontId="25" fillId="3" borderId="0" xfId="3" applyNumberFormat="1" applyFont="1" applyFill="1" applyBorder="1" applyAlignment="1">
      <alignment horizontal="left" vertical="center" shrinkToFit="1"/>
    </xf>
    <xf numFmtId="0" fontId="15" fillId="3" borderId="0" xfId="3" applyNumberFormat="1" applyFont="1" applyFill="1" applyBorder="1" applyAlignment="1">
      <alignment horizontal="left" vertical="center" shrinkToFit="1"/>
    </xf>
    <xf numFmtId="0" fontId="25" fillId="3" borderId="0" xfId="4" applyFont="1" applyFill="1" applyBorder="1" applyAlignment="1" applyProtection="1">
      <alignment horizontal="right" vertical="center" shrinkToFit="1"/>
      <protection hidden="1"/>
    </xf>
    <xf numFmtId="0" fontId="41" fillId="3" borderId="6" xfId="4" applyFont="1" applyFill="1" applyBorder="1" applyAlignment="1" applyProtection="1">
      <alignment horizontal="center" vertical="center" shrinkToFit="1"/>
      <protection hidden="1"/>
    </xf>
    <xf numFmtId="165" fontId="42" fillId="3" borderId="13" xfId="4" applyNumberFormat="1" applyFont="1" applyFill="1" applyBorder="1" applyAlignment="1" applyProtection="1">
      <alignment horizontal="center" vertical="center" shrinkToFit="1"/>
      <protection hidden="1"/>
    </xf>
    <xf numFmtId="0" fontId="25" fillId="3" borderId="0" xfId="4" applyFont="1" applyFill="1" applyBorder="1" applyAlignment="1" applyProtection="1">
      <alignment horizontal="right" vertical="center"/>
      <protection hidden="1"/>
    </xf>
    <xf numFmtId="0" fontId="42" fillId="3" borderId="6" xfId="4" applyFont="1" applyFill="1" applyBorder="1" applyAlignment="1" applyProtection="1">
      <alignment horizontal="center" vertical="center" shrinkToFit="1"/>
      <protection hidden="1"/>
    </xf>
    <xf numFmtId="0" fontId="25" fillId="3" borderId="14" xfId="3" applyNumberFormat="1" applyFont="1" applyFill="1" applyBorder="1" applyAlignment="1">
      <alignment vertical="center" shrinkToFit="1"/>
    </xf>
    <xf numFmtId="0" fontId="25" fillId="3" borderId="0" xfId="3" applyNumberFormat="1" applyFont="1" applyFill="1" applyBorder="1" applyAlignment="1">
      <alignment vertical="center" shrinkToFit="1"/>
    </xf>
    <xf numFmtId="0" fontId="42" fillId="3" borderId="13" xfId="4" applyFont="1" applyFill="1" applyBorder="1" applyAlignment="1" applyProtection="1">
      <alignment horizontal="center" vertical="center" shrinkToFit="1"/>
      <protection hidden="1"/>
    </xf>
    <xf numFmtId="0" fontId="25" fillId="3" borderId="7" xfId="3" applyFont="1" applyFill="1" applyBorder="1" applyAlignment="1">
      <alignment horizontal="right" vertical="center"/>
    </xf>
    <xf numFmtId="0" fontId="25" fillId="3" borderId="1" xfId="3" applyFont="1" applyFill="1" applyBorder="1" applyAlignment="1">
      <alignment horizontal="right" vertical="center"/>
    </xf>
    <xf numFmtId="0" fontId="25" fillId="3" borderId="1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vertical="center"/>
    </xf>
    <xf numFmtId="0" fontId="41" fillId="3" borderId="8" xfId="4" applyFont="1" applyFill="1" applyBorder="1" applyAlignment="1" applyProtection="1">
      <alignment horizontal="center" vertical="center" shrinkToFit="1"/>
      <protection hidden="1"/>
    </xf>
    <xf numFmtId="0" fontId="25" fillId="3" borderId="2" xfId="3" applyFont="1" applyFill="1" applyBorder="1" applyAlignment="1">
      <alignment horizontal="right" vertical="center"/>
    </xf>
    <xf numFmtId="0" fontId="25" fillId="3" borderId="3" xfId="3" applyFont="1" applyFill="1" applyBorder="1" applyAlignment="1">
      <alignment horizontal="right" vertical="center"/>
    </xf>
    <xf numFmtId="0" fontId="25" fillId="3" borderId="3" xfId="3" applyFont="1" applyFill="1" applyBorder="1" applyAlignment="1">
      <alignment horizontal="center" vertical="center"/>
    </xf>
    <xf numFmtId="0" fontId="25" fillId="3" borderId="3" xfId="3" applyFont="1" applyFill="1" applyBorder="1" applyAlignment="1">
      <alignment vertical="center"/>
    </xf>
    <xf numFmtId="0" fontId="41" fillId="3" borderId="4" xfId="4" applyFont="1" applyFill="1" applyBorder="1" applyAlignment="1" applyProtection="1">
      <alignment horizontal="center" vertical="center" shrinkToFit="1"/>
      <protection hidden="1"/>
    </xf>
    <xf numFmtId="0" fontId="43" fillId="3" borderId="0" xfId="7" applyFont="1" applyFill="1" applyBorder="1" applyAlignment="1" applyProtection="1">
      <alignment horizontal="center" wrapText="1" shrinkToFit="1"/>
    </xf>
    <xf numFmtId="0" fontId="40" fillId="3" borderId="0" xfId="7" applyFont="1" applyFill="1" applyBorder="1" applyAlignment="1" applyProtection="1">
      <alignment wrapText="1"/>
    </xf>
    <xf numFmtId="0" fontId="25" fillId="3" borderId="5" xfId="3" applyFont="1" applyFill="1" applyBorder="1" applyAlignment="1">
      <alignment horizontal="center" vertical="center"/>
    </xf>
    <xf numFmtId="0" fontId="25" fillId="3" borderId="0" xfId="7" applyFont="1" applyFill="1" applyBorder="1" applyAlignment="1" applyProtection="1">
      <alignment horizontal="center" vertical="center" wrapText="1"/>
    </xf>
    <xf numFmtId="0" fontId="8" fillId="3" borderId="6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/>
    </xf>
    <xf numFmtId="173" fontId="44" fillId="3" borderId="51" xfId="7" applyNumberFormat="1" applyFont="1" applyFill="1" applyBorder="1" applyAlignment="1" applyProtection="1"/>
    <xf numFmtId="173" fontId="44" fillId="3" borderId="32" xfId="7" applyNumberFormat="1" applyFont="1" applyFill="1" applyBorder="1" applyAlignment="1" applyProtection="1"/>
    <xf numFmtId="173" fontId="44" fillId="3" borderId="36" xfId="7" applyNumberFormat="1" applyFont="1" applyFill="1" applyBorder="1" applyAlignment="1" applyProtection="1"/>
    <xf numFmtId="173" fontId="44" fillId="3" borderId="24" xfId="7" applyNumberFormat="1" applyFont="1" applyFill="1" applyBorder="1" applyAlignment="1" applyProtection="1"/>
    <xf numFmtId="0" fontId="44" fillId="3" borderId="0" xfId="3" applyFont="1" applyFill="1" applyBorder="1" applyAlignment="1">
      <alignment vertical="center"/>
    </xf>
    <xf numFmtId="0" fontId="45" fillId="0" borderId="5" xfId="8" applyFont="1" applyFill="1" applyBorder="1"/>
    <xf numFmtId="0" fontId="46" fillId="3" borderId="6" xfId="3" applyFont="1" applyFill="1" applyBorder="1" applyAlignment="1">
      <alignment vertical="center"/>
    </xf>
    <xf numFmtId="0" fontId="48" fillId="3" borderId="0" xfId="3" applyFont="1" applyFill="1" applyBorder="1" applyAlignment="1">
      <alignment vertical="center"/>
    </xf>
    <xf numFmtId="0" fontId="23" fillId="3" borderId="5" xfId="3" applyFont="1" applyFill="1" applyBorder="1" applyAlignment="1">
      <alignment vertical="center"/>
    </xf>
    <xf numFmtId="0" fontId="23" fillId="3" borderId="0" xfId="3" applyFont="1" applyFill="1" applyBorder="1" applyAlignment="1">
      <alignment vertical="center"/>
    </xf>
    <xf numFmtId="0" fontId="50" fillId="3" borderId="0" xfId="3" applyFont="1" applyFill="1" applyBorder="1" applyAlignment="1">
      <alignment vertical="center"/>
    </xf>
    <xf numFmtId="0" fontId="23" fillId="3" borderId="6" xfId="3" applyFont="1" applyFill="1" applyBorder="1" applyAlignment="1">
      <alignment vertical="center"/>
    </xf>
    <xf numFmtId="0" fontId="51" fillId="3" borderId="0" xfId="3" applyFont="1" applyFill="1" applyBorder="1" applyAlignment="1">
      <alignment vertical="center"/>
    </xf>
    <xf numFmtId="0" fontId="23" fillId="3" borderId="0" xfId="3" applyFont="1" applyFill="1" applyAlignment="1">
      <alignment vertical="center"/>
    </xf>
    <xf numFmtId="0" fontId="23" fillId="3" borderId="7" xfId="3" applyFont="1" applyFill="1" applyBorder="1" applyAlignment="1">
      <alignment vertical="center"/>
    </xf>
    <xf numFmtId="0" fontId="23" fillId="3" borderId="1" xfId="3" applyFont="1" applyFill="1" applyBorder="1" applyAlignment="1">
      <alignment vertical="center"/>
    </xf>
    <xf numFmtId="0" fontId="52" fillId="3" borderId="1" xfId="3" applyFont="1" applyFill="1" applyBorder="1" applyAlignment="1" applyProtection="1">
      <alignment vertical="center"/>
      <protection locked="0"/>
    </xf>
    <xf numFmtId="176" fontId="23" fillId="3" borderId="1" xfId="3" applyNumberFormat="1" applyFont="1" applyFill="1" applyBorder="1" applyAlignment="1">
      <alignment vertical="center" shrinkToFit="1"/>
    </xf>
    <xf numFmtId="0" fontId="23" fillId="3" borderId="8" xfId="3" applyFont="1" applyFill="1" applyBorder="1" applyAlignment="1">
      <alignment vertical="center"/>
    </xf>
    <xf numFmtId="0" fontId="53" fillId="3" borderId="3" xfId="3" applyFont="1" applyFill="1" applyBorder="1" applyAlignment="1">
      <alignment vertical="center" wrapText="1"/>
    </xf>
    <xf numFmtId="0" fontId="54" fillId="3" borderId="3" xfId="7" applyFont="1" applyFill="1" applyBorder="1" applyAlignment="1" applyProtection="1">
      <alignment wrapText="1"/>
    </xf>
    <xf numFmtId="0" fontId="56" fillId="3" borderId="0" xfId="3" applyFont="1" applyFill="1" applyBorder="1" applyAlignment="1">
      <alignment vertical="center"/>
    </xf>
    <xf numFmtId="0" fontId="56" fillId="3" borderId="0" xfId="3" applyFont="1" applyFill="1" applyBorder="1" applyAlignment="1">
      <alignment horizontal="right" vertical="center" wrapText="1"/>
    </xf>
    <xf numFmtId="0" fontId="58" fillId="3" borderId="7" xfId="3" applyFont="1" applyFill="1" applyBorder="1" applyAlignment="1">
      <alignment horizontal="right" vertical="center" wrapText="1"/>
    </xf>
    <xf numFmtId="0" fontId="59" fillId="3" borderId="1" xfId="3" applyFont="1" applyFill="1" applyBorder="1" applyAlignment="1">
      <alignment horizontal="right" vertical="center"/>
    </xf>
    <xf numFmtId="0" fontId="60" fillId="3" borderId="1" xfId="3" applyFont="1" applyFill="1" applyBorder="1" applyAlignment="1">
      <alignment horizontal="center" vertical="center"/>
    </xf>
    <xf numFmtId="0" fontId="61" fillId="3" borderId="1" xfId="3" applyFont="1" applyFill="1" applyBorder="1" applyAlignment="1">
      <alignment horizontal="center" vertical="center"/>
    </xf>
    <xf numFmtId="0" fontId="62" fillId="3" borderId="1" xfId="3" applyFont="1" applyFill="1" applyBorder="1" applyAlignment="1">
      <alignment vertical="center"/>
    </xf>
    <xf numFmtId="0" fontId="62" fillId="3" borderId="8" xfId="3" applyFont="1" applyFill="1" applyBorder="1" applyAlignment="1">
      <alignment vertical="center"/>
    </xf>
    <xf numFmtId="0" fontId="55" fillId="3" borderId="44" xfId="3" applyFont="1" applyFill="1" applyBorder="1" applyAlignment="1" applyProtection="1">
      <alignment vertical="center"/>
      <protection locked="0"/>
    </xf>
    <xf numFmtId="0" fontId="25" fillId="3" borderId="0" xfId="3" applyFont="1" applyFill="1" applyBorder="1" applyAlignment="1">
      <alignment horizontal="right" vertical="center"/>
    </xf>
    <xf numFmtId="0" fontId="8" fillId="3" borderId="5" xfId="3" applyFont="1" applyFill="1" applyBorder="1" applyAlignment="1">
      <alignment horizontal="center" vertical="center"/>
    </xf>
    <xf numFmtId="0" fontId="8" fillId="3" borderId="0" xfId="3" applyFont="1" applyFill="1" applyBorder="1" applyAlignment="1">
      <alignment horizontal="center" vertical="center"/>
    </xf>
    <xf numFmtId="0" fontId="29" fillId="3" borderId="0" xfId="3" applyFont="1" applyFill="1" applyBorder="1" applyAlignment="1">
      <alignment horizontal="center" vertical="center" shrinkToFit="1"/>
    </xf>
    <xf numFmtId="0" fontId="14" fillId="3" borderId="26" xfId="3" applyFont="1" applyFill="1" applyBorder="1" applyAlignment="1">
      <alignment horizontal="center" vertical="center"/>
    </xf>
    <xf numFmtId="0" fontId="14" fillId="3" borderId="31" xfId="3" applyFont="1" applyFill="1" applyBorder="1" applyAlignment="1">
      <alignment horizontal="center" vertical="center"/>
    </xf>
    <xf numFmtId="10" fontId="29" fillId="3" borderId="0" xfId="3" applyNumberFormat="1" applyFont="1" applyFill="1" applyBorder="1" applyAlignment="1">
      <alignment horizontal="center" vertical="center" shrinkToFit="1"/>
    </xf>
    <xf numFmtId="0" fontId="14" fillId="3" borderId="0" xfId="3" applyFont="1" applyFill="1" applyBorder="1" applyAlignment="1">
      <alignment horizontal="right" vertical="center"/>
    </xf>
    <xf numFmtId="166" fontId="23" fillId="0" borderId="14" xfId="5" applyNumberFormat="1" applyFont="1" applyFill="1" applyBorder="1" applyAlignment="1" applyProtection="1">
      <alignment horizontal="center" vertical="center"/>
      <protection locked="0"/>
    </xf>
    <xf numFmtId="0" fontId="3" fillId="2" borderId="1" xfId="1" applyFill="1" applyBorder="1" applyAlignment="1" applyProtection="1">
      <alignment horizontal="right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0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 applyProtection="1">
      <alignment horizontal="right" vertical="center" wrapText="1"/>
      <protection hidden="1"/>
    </xf>
    <xf numFmtId="0" fontId="12" fillId="3" borderId="1" xfId="3" applyFont="1" applyFill="1" applyBorder="1" applyAlignment="1" applyProtection="1">
      <alignment horizontal="right" vertical="center" wrapText="1"/>
      <protection hidden="1"/>
    </xf>
    <xf numFmtId="0" fontId="13" fillId="3" borderId="1" xfId="3" applyFont="1" applyFill="1" applyBorder="1" applyAlignment="1" applyProtection="1">
      <alignment horizontal="left" vertical="center" shrinkToFit="1"/>
      <protection locked="0"/>
    </xf>
    <xf numFmtId="0" fontId="13" fillId="3" borderId="8" xfId="3" applyFont="1" applyFill="1" applyBorder="1" applyAlignment="1" applyProtection="1">
      <alignment horizontal="left" vertical="center" shrinkToFit="1"/>
      <protection locked="0"/>
    </xf>
    <xf numFmtId="0" fontId="14" fillId="3" borderId="5" xfId="3" applyFont="1" applyFill="1" applyBorder="1" applyAlignment="1">
      <alignment horizontal="right" vertical="center" wrapText="1"/>
    </xf>
    <xf numFmtId="0" fontId="14" fillId="3" borderId="0" xfId="3" applyFont="1" applyFill="1" applyBorder="1" applyAlignment="1">
      <alignment horizontal="right" vertical="center"/>
    </xf>
    <xf numFmtId="0" fontId="14" fillId="3" borderId="9" xfId="3" applyFont="1" applyFill="1" applyBorder="1" applyAlignment="1">
      <alignment horizontal="right" vertical="center"/>
    </xf>
    <xf numFmtId="0" fontId="15" fillId="2" borderId="10" xfId="3" applyNumberFormat="1" applyFont="1" applyFill="1" applyBorder="1" applyAlignment="1" applyProtection="1">
      <alignment horizontal="left" vertical="center" shrinkToFit="1"/>
      <protection locked="0"/>
    </xf>
    <xf numFmtId="0" fontId="15" fillId="2" borderId="11" xfId="3" applyNumberFormat="1" applyFont="1" applyFill="1" applyBorder="1" applyAlignment="1" applyProtection="1">
      <alignment horizontal="left" vertical="center" shrinkToFit="1"/>
      <protection locked="0"/>
    </xf>
    <xf numFmtId="0" fontId="14" fillId="3" borderId="12" xfId="3" applyFont="1" applyFill="1" applyBorder="1" applyAlignment="1">
      <alignment horizontal="right" vertical="center" wrapText="1"/>
    </xf>
    <xf numFmtId="0" fontId="14" fillId="3" borderId="9" xfId="3" applyFont="1" applyFill="1" applyBorder="1" applyAlignment="1">
      <alignment horizontal="right" vertical="center" wrapText="1"/>
    </xf>
    <xf numFmtId="0" fontId="16" fillId="3" borderId="12" xfId="3" applyFont="1" applyFill="1" applyBorder="1" applyAlignment="1">
      <alignment horizontal="right" vertical="center" wrapText="1"/>
    </xf>
    <xf numFmtId="49" fontId="15" fillId="2" borderId="10" xfId="3" applyNumberFormat="1" applyFont="1" applyFill="1" applyBorder="1" applyAlignment="1" applyProtection="1">
      <alignment horizontal="left" vertical="center" shrinkToFit="1"/>
      <protection locked="0"/>
    </xf>
    <xf numFmtId="49" fontId="15" fillId="2" borderId="11" xfId="3" applyNumberFormat="1" applyFont="1" applyFill="1" applyBorder="1" applyAlignment="1" applyProtection="1">
      <alignment horizontal="left" vertical="center" shrinkToFit="1"/>
      <protection locked="0"/>
    </xf>
    <xf numFmtId="0" fontId="14" fillId="3" borderId="5" xfId="3" applyFont="1" applyFill="1" applyBorder="1" applyAlignment="1">
      <alignment horizontal="right" vertical="center"/>
    </xf>
    <xf numFmtId="0" fontId="16" fillId="3" borderId="0" xfId="3" applyFont="1" applyFill="1" applyBorder="1" applyAlignment="1">
      <alignment horizontal="right" vertical="center" wrapText="1"/>
    </xf>
    <xf numFmtId="0" fontId="17" fillId="3" borderId="9" xfId="3" applyFont="1" applyFill="1" applyBorder="1" applyAlignment="1">
      <alignment horizontal="right" vertical="center" wrapText="1"/>
    </xf>
    <xf numFmtId="0" fontId="64" fillId="0" borderId="39" xfId="0" applyFont="1" applyBorder="1" applyAlignment="1">
      <alignment horizontal="left"/>
    </xf>
    <xf numFmtId="0" fontId="64" fillId="0" borderId="13" xfId="0" applyFont="1" applyBorder="1" applyAlignment="1">
      <alignment horizontal="left"/>
    </xf>
    <xf numFmtId="0" fontId="14" fillId="3" borderId="12" xfId="4" applyFont="1" applyFill="1" applyBorder="1" applyAlignment="1" applyProtection="1">
      <alignment horizontal="right" vertical="center" wrapText="1" shrinkToFit="1"/>
      <protection hidden="1"/>
    </xf>
    <xf numFmtId="0" fontId="17" fillId="3" borderId="9" xfId="4" applyFont="1" applyFill="1" applyBorder="1" applyAlignment="1" applyProtection="1">
      <alignment horizontal="right" vertical="center" wrapText="1" shrinkToFit="1"/>
      <protection hidden="1"/>
    </xf>
    <xf numFmtId="0" fontId="14" fillId="3" borderId="12" xfId="4" applyFont="1" applyFill="1" applyBorder="1" applyAlignment="1" applyProtection="1">
      <alignment horizontal="right" vertical="center" wrapText="1"/>
      <protection hidden="1"/>
    </xf>
    <xf numFmtId="0" fontId="17" fillId="3" borderId="9" xfId="4" applyFont="1" applyFill="1" applyBorder="1" applyAlignment="1" applyProtection="1">
      <alignment horizontal="right" vertical="center" wrapText="1"/>
      <protection hidden="1"/>
    </xf>
    <xf numFmtId="0" fontId="14" fillId="3" borderId="12" xfId="3" applyFont="1" applyFill="1" applyBorder="1" applyAlignment="1">
      <alignment horizontal="right" vertical="center" wrapText="1" shrinkToFit="1"/>
    </xf>
    <xf numFmtId="0" fontId="14" fillId="3" borderId="0" xfId="3" applyFont="1" applyFill="1" applyBorder="1" applyAlignment="1">
      <alignment horizontal="right" vertical="center" wrapText="1" shrinkToFit="1"/>
    </xf>
    <xf numFmtId="0" fontId="14" fillId="3" borderId="9" xfId="3" applyFont="1" applyFill="1" applyBorder="1" applyAlignment="1">
      <alignment horizontal="right" vertical="center" wrapText="1" shrinkToFit="1"/>
    </xf>
    <xf numFmtId="166" fontId="14" fillId="2" borderId="10" xfId="3" applyNumberFormat="1" applyFont="1" applyFill="1" applyBorder="1" applyAlignment="1" applyProtection="1">
      <alignment horizontal="left" vertical="center" shrinkToFit="1"/>
      <protection locked="0"/>
    </xf>
    <xf numFmtId="0" fontId="14" fillId="2" borderId="11" xfId="3" applyNumberFormat="1" applyFont="1" applyFill="1" applyBorder="1" applyAlignment="1" applyProtection="1">
      <alignment horizontal="left" vertical="center" shrinkToFit="1"/>
      <protection locked="0"/>
    </xf>
    <xf numFmtId="168" fontId="23" fillId="3" borderId="27" xfId="3" applyNumberFormat="1" applyFont="1" applyFill="1" applyBorder="1" applyAlignment="1">
      <alignment horizontal="center" vertical="center" shrinkToFit="1"/>
    </xf>
    <xf numFmtId="168" fontId="23" fillId="3" borderId="28" xfId="3" applyNumberFormat="1" applyFont="1" applyFill="1" applyBorder="1" applyAlignment="1">
      <alignment horizontal="center" vertical="center" shrinkToFit="1"/>
    </xf>
    <xf numFmtId="168" fontId="23" fillId="3" borderId="37" xfId="3" applyNumberFormat="1" applyFont="1" applyFill="1" applyBorder="1" applyAlignment="1">
      <alignment horizontal="center" vertical="center" shrinkToFit="1"/>
    </xf>
    <xf numFmtId="168" fontId="23" fillId="3" borderId="38" xfId="3" applyNumberFormat="1" applyFont="1" applyFill="1" applyBorder="1" applyAlignment="1">
      <alignment horizontal="center" vertical="center" shrinkToFit="1"/>
    </xf>
    <xf numFmtId="168" fontId="23" fillId="3" borderId="14" xfId="3" applyNumberFormat="1" applyFont="1" applyFill="1" applyBorder="1" applyAlignment="1">
      <alignment horizontal="center" vertical="center" shrinkToFit="1"/>
    </xf>
    <xf numFmtId="168" fontId="23" fillId="3" borderId="13" xfId="3" applyNumberFormat="1" applyFont="1" applyFill="1" applyBorder="1" applyAlignment="1">
      <alignment horizontal="center" vertical="center" shrinkToFi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0" xfId="3" applyFont="1" applyFill="1" applyBorder="1" applyAlignment="1">
      <alignment horizontal="center" vertical="center" wrapText="1"/>
    </xf>
    <xf numFmtId="0" fontId="14" fillId="3" borderId="15" xfId="3" applyFont="1" applyFill="1" applyBorder="1" applyAlignment="1" applyProtection="1">
      <alignment horizontal="center" vertical="center" shrinkToFit="1"/>
      <protection locked="0"/>
    </xf>
    <xf numFmtId="0" fontId="14" fillId="3" borderId="16" xfId="3" applyFont="1" applyFill="1" applyBorder="1" applyAlignment="1" applyProtection="1">
      <alignment horizontal="center" vertical="center" shrinkToFit="1"/>
      <protection locked="0"/>
    </xf>
    <xf numFmtId="0" fontId="14" fillId="3" borderId="17" xfId="3" applyFont="1" applyFill="1" applyBorder="1" applyAlignment="1">
      <alignment horizontal="right" vertical="center"/>
    </xf>
    <xf numFmtId="0" fontId="14" fillId="3" borderId="18" xfId="3" applyFont="1" applyFill="1" applyBorder="1" applyAlignment="1">
      <alignment horizontal="right" vertical="center"/>
    </xf>
    <xf numFmtId="0" fontId="14" fillId="3" borderId="19" xfId="3" applyFont="1" applyFill="1" applyBorder="1" applyAlignment="1">
      <alignment horizontal="right" vertical="center"/>
    </xf>
    <xf numFmtId="0" fontId="23" fillId="3" borderId="21" xfId="3" applyFont="1" applyFill="1" applyBorder="1" applyAlignment="1">
      <alignment horizontal="center" vertical="center"/>
    </xf>
    <xf numFmtId="0" fontId="23" fillId="3" borderId="22" xfId="3" applyFont="1" applyFill="1" applyBorder="1" applyAlignment="1">
      <alignment horizontal="center" vertical="center"/>
    </xf>
    <xf numFmtId="0" fontId="29" fillId="3" borderId="0" xfId="3" applyFont="1" applyFill="1" applyBorder="1" applyAlignment="1">
      <alignment horizontal="center" vertical="center" shrinkToFit="1"/>
    </xf>
    <xf numFmtId="0" fontId="17" fillId="3" borderId="39" xfId="3" applyFont="1" applyFill="1" applyBorder="1" applyAlignment="1">
      <alignment horizontal="left" vertical="center" wrapText="1"/>
    </xf>
    <xf numFmtId="0" fontId="17" fillId="3" borderId="14" xfId="3" applyFont="1" applyFill="1" applyBorder="1" applyAlignment="1">
      <alignment horizontal="left" vertical="center" wrapText="1"/>
    </xf>
    <xf numFmtId="0" fontId="17" fillId="3" borderId="40" xfId="3" applyFont="1" applyFill="1" applyBorder="1" applyAlignment="1">
      <alignment horizontal="right" vertical="center" wrapText="1"/>
    </xf>
    <xf numFmtId="0" fontId="17" fillId="3" borderId="41" xfId="3" applyFont="1" applyFill="1" applyBorder="1" applyAlignment="1">
      <alignment horizontal="right" vertical="center" wrapText="1"/>
    </xf>
    <xf numFmtId="0" fontId="17" fillId="3" borderId="42" xfId="3" applyFont="1" applyFill="1" applyBorder="1" applyAlignment="1">
      <alignment horizontal="right" vertical="center" wrapText="1"/>
    </xf>
    <xf numFmtId="0" fontId="14" fillId="3" borderId="23" xfId="3" applyFont="1" applyFill="1" applyBorder="1" applyAlignment="1">
      <alignment horizontal="center" vertical="center" shrinkToFit="1"/>
    </xf>
    <xf numFmtId="0" fontId="14" fillId="3" borderId="15" xfId="3" applyFont="1" applyFill="1" applyBorder="1" applyAlignment="1">
      <alignment horizontal="center" vertical="center" shrinkToFit="1"/>
    </xf>
    <xf numFmtId="0" fontId="14" fillId="3" borderId="24" xfId="3" applyFont="1" applyFill="1" applyBorder="1" applyAlignment="1">
      <alignment horizontal="center" vertical="center" shrinkToFit="1"/>
    </xf>
    <xf numFmtId="0" fontId="14" fillId="3" borderId="26" xfId="3" applyFont="1" applyFill="1" applyBorder="1" applyAlignment="1">
      <alignment horizontal="center" vertical="center"/>
    </xf>
    <xf numFmtId="168" fontId="14" fillId="3" borderId="26" xfId="3" applyNumberFormat="1" applyFont="1" applyFill="1" applyBorder="1" applyAlignment="1">
      <alignment horizontal="left" vertical="center" shrinkToFit="1"/>
    </xf>
    <xf numFmtId="0" fontId="36" fillId="3" borderId="48" xfId="7" applyFont="1" applyFill="1" applyBorder="1" applyAlignment="1" applyProtection="1">
      <alignment horizontal="center" shrinkToFit="1"/>
    </xf>
    <xf numFmtId="0" fontId="36" fillId="3" borderId="49" xfId="7" applyFont="1" applyFill="1" applyBorder="1" applyAlignment="1" applyProtection="1">
      <alignment horizontal="center" shrinkToFit="1"/>
    </xf>
    <xf numFmtId="0" fontId="14" fillId="3" borderId="31" xfId="3" applyFont="1" applyFill="1" applyBorder="1" applyAlignment="1">
      <alignment horizontal="center" vertical="center"/>
    </xf>
    <xf numFmtId="0" fontId="19" fillId="3" borderId="43" xfId="3" applyFont="1" applyFill="1" applyBorder="1" applyAlignment="1">
      <alignment vertical="center" shrinkToFit="1"/>
    </xf>
    <xf numFmtId="0" fontId="19" fillId="3" borderId="44" xfId="3" applyFont="1" applyFill="1" applyBorder="1" applyAlignment="1">
      <alignment vertical="center" shrinkToFit="1"/>
    </xf>
    <xf numFmtId="0" fontId="19" fillId="3" borderId="45" xfId="3" applyFont="1" applyFill="1" applyBorder="1" applyAlignment="1">
      <alignment vertical="center" shrinkToFit="1"/>
    </xf>
    <xf numFmtId="0" fontId="26" fillId="3" borderId="5" xfId="3" applyFont="1" applyFill="1" applyBorder="1" applyAlignment="1">
      <alignment horizontal="center" vertical="center" wrapText="1"/>
    </xf>
    <xf numFmtId="0" fontId="27" fillId="3" borderId="0" xfId="3" applyFont="1" applyFill="1" applyBorder="1" applyAlignment="1">
      <alignment horizontal="center" vertical="center" wrapText="1"/>
    </xf>
    <xf numFmtId="0" fontId="27" fillId="3" borderId="5" xfId="3" applyFont="1" applyFill="1" applyBorder="1" applyAlignment="1">
      <alignment horizontal="center" vertical="center" wrapText="1"/>
    </xf>
    <xf numFmtId="170" fontId="29" fillId="3" borderId="0" xfId="3" applyNumberFormat="1" applyFont="1" applyFill="1" applyBorder="1" applyAlignment="1">
      <alignment horizontal="center" vertical="center" shrinkToFit="1"/>
    </xf>
    <xf numFmtId="10" fontId="29" fillId="3" borderId="0" xfId="3" applyNumberFormat="1" applyFont="1" applyFill="1" applyBorder="1" applyAlignment="1">
      <alignment horizontal="center" vertical="center" shrinkToFit="1"/>
    </xf>
    <xf numFmtId="0" fontId="29" fillId="3" borderId="12" xfId="7" applyFont="1" applyFill="1" applyBorder="1" applyAlignment="1" applyProtection="1">
      <alignment horizontal="center" shrinkToFit="1"/>
    </xf>
    <xf numFmtId="0" fontId="29" fillId="3" borderId="0" xfId="7" applyFont="1" applyFill="1" applyBorder="1" applyAlignment="1" applyProtection="1">
      <alignment horizontal="center" shrinkToFit="1"/>
    </xf>
    <xf numFmtId="0" fontId="29" fillId="3" borderId="39" xfId="7" applyFont="1" applyFill="1" applyBorder="1" applyAlignment="1" applyProtection="1">
      <alignment horizontal="center" shrinkToFit="1"/>
    </xf>
    <xf numFmtId="0" fontId="29" fillId="3" borderId="14" xfId="7" applyFont="1" applyFill="1" applyBorder="1" applyAlignment="1" applyProtection="1">
      <alignment horizontal="center" shrinkToFit="1"/>
    </xf>
    <xf numFmtId="0" fontId="29" fillId="3" borderId="36" xfId="7" applyFont="1" applyFill="1" applyBorder="1" applyAlignment="1" applyProtection="1">
      <alignment horizontal="center" shrinkToFit="1"/>
    </xf>
    <xf numFmtId="0" fontId="29" fillId="3" borderId="15" xfId="7" applyFont="1" applyFill="1" applyBorder="1" applyAlignment="1" applyProtection="1">
      <alignment horizontal="center" shrinkToFi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3" xfId="6" applyFont="1" applyFill="1" applyBorder="1"/>
    <xf numFmtId="0" fontId="8" fillId="3" borderId="4" xfId="6" applyFont="1" applyFill="1" applyBorder="1"/>
    <xf numFmtId="0" fontId="11" fillId="3" borderId="5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/>
    </xf>
    <xf numFmtId="0" fontId="11" fillId="3" borderId="6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8" fillId="3" borderId="0" xfId="3" applyFont="1" applyFill="1" applyBorder="1" applyAlignment="1">
      <alignment horizontal="center" vertical="center"/>
    </xf>
    <xf numFmtId="0" fontId="13" fillId="3" borderId="0" xfId="3" applyFont="1" applyFill="1" applyBorder="1" applyAlignment="1" applyProtection="1">
      <alignment horizontal="center" vertical="center"/>
      <protection hidden="1"/>
    </xf>
    <xf numFmtId="0" fontId="13" fillId="3" borderId="0" xfId="3" applyNumberFormat="1" applyFont="1" applyFill="1" applyBorder="1" applyAlignment="1" applyProtection="1">
      <alignment horizontal="left" vertical="center" shrinkToFit="1"/>
      <protection locked="0"/>
    </xf>
    <xf numFmtId="0" fontId="13" fillId="3" borderId="6" xfId="3" applyNumberFormat="1" applyFont="1" applyFill="1" applyBorder="1" applyAlignment="1" applyProtection="1">
      <alignment horizontal="left" vertical="center" shrinkToFit="1"/>
      <protection locked="0"/>
    </xf>
    <xf numFmtId="0" fontId="33" fillId="3" borderId="5" xfId="3" applyFont="1" applyFill="1" applyBorder="1" applyAlignment="1">
      <alignment horizontal="center" vertical="center" wrapText="1"/>
    </xf>
    <xf numFmtId="0" fontId="34" fillId="3" borderId="0" xfId="3" applyFont="1" applyFill="1" applyBorder="1" applyAlignment="1">
      <alignment horizontal="center" vertical="center" wrapText="1"/>
    </xf>
    <xf numFmtId="0" fontId="34" fillId="3" borderId="5" xfId="3" applyFont="1" applyFill="1" applyBorder="1" applyAlignment="1">
      <alignment horizontal="center" vertical="center" wrapText="1"/>
    </xf>
    <xf numFmtId="0" fontId="34" fillId="3" borderId="7" xfId="3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/>
    </xf>
    <xf numFmtId="0" fontId="28" fillId="3" borderId="0" xfId="3" applyFont="1" applyFill="1" applyBorder="1" applyAlignment="1">
      <alignment horizontal="center" vertical="center"/>
    </xf>
    <xf numFmtId="0" fontId="29" fillId="3" borderId="1" xfId="3" applyFont="1" applyFill="1" applyBorder="1" applyAlignment="1">
      <alignment horizontal="center" vertical="center" shrinkToFit="1"/>
    </xf>
    <xf numFmtId="0" fontId="35" fillId="3" borderId="46" xfId="7" applyFont="1" applyFill="1" applyBorder="1" applyAlignment="1" applyProtection="1">
      <alignment horizontal="center" vertical="center" shrinkToFit="1"/>
    </xf>
    <xf numFmtId="0" fontId="35" fillId="3" borderId="20" xfId="7" applyFont="1" applyFill="1" applyBorder="1" applyAlignment="1" applyProtection="1">
      <alignment horizontal="center" vertical="center" shrinkToFit="1"/>
    </xf>
    <xf numFmtId="0" fontId="35" fillId="3" borderId="47" xfId="7" applyFont="1" applyFill="1" applyBorder="1" applyAlignment="1" applyProtection="1">
      <alignment horizontal="center" vertical="center" shrinkToFit="1"/>
    </xf>
    <xf numFmtId="0" fontId="35" fillId="3" borderId="3" xfId="7" applyFont="1" applyFill="1" applyBorder="1" applyAlignment="1" applyProtection="1">
      <alignment horizontal="center" vertical="center" shrinkToFit="1"/>
    </xf>
    <xf numFmtId="0" fontId="35" fillId="3" borderId="4" xfId="7" applyFont="1" applyFill="1" applyBorder="1" applyAlignment="1" applyProtection="1">
      <alignment horizontal="center" vertical="center" shrinkToFit="1"/>
    </xf>
    <xf numFmtId="0" fontId="35" fillId="3" borderId="39" xfId="7" applyFont="1" applyFill="1" applyBorder="1" applyAlignment="1" applyProtection="1">
      <alignment horizontal="center" vertical="center" shrinkToFit="1"/>
    </xf>
    <xf numFmtId="0" fontId="35" fillId="3" borderId="14" xfId="7" applyFont="1" applyFill="1" applyBorder="1" applyAlignment="1" applyProtection="1">
      <alignment horizontal="center" vertical="center" shrinkToFit="1"/>
    </xf>
    <xf numFmtId="0" fontId="35" fillId="3" borderId="12" xfId="7" applyFont="1" applyFill="1" applyBorder="1" applyAlignment="1" applyProtection="1">
      <alignment horizontal="center" vertical="center" shrinkToFit="1"/>
    </xf>
    <xf numFmtId="0" fontId="35" fillId="3" borderId="0" xfId="7" applyFont="1" applyFill="1" applyBorder="1" applyAlignment="1" applyProtection="1">
      <alignment horizontal="center" vertical="center" shrinkToFit="1"/>
    </xf>
    <xf numFmtId="0" fontId="35" fillId="3" borderId="6" xfId="7" applyFont="1" applyFill="1" applyBorder="1" applyAlignment="1" applyProtection="1">
      <alignment horizontal="center" vertical="center" shrinkToFit="1"/>
    </xf>
    <xf numFmtId="0" fontId="25" fillId="3" borderId="5" xfId="3" applyFont="1" applyFill="1" applyBorder="1" applyAlignment="1">
      <alignment horizontal="right" vertical="center" wrapText="1"/>
    </xf>
    <xf numFmtId="0" fontId="25" fillId="3" borderId="0" xfId="3" applyFont="1" applyFill="1" applyBorder="1" applyAlignment="1">
      <alignment horizontal="right" vertical="center"/>
    </xf>
    <xf numFmtId="0" fontId="25" fillId="3" borderId="9" xfId="3" applyFont="1" applyFill="1" applyBorder="1" applyAlignment="1">
      <alignment horizontal="right" vertical="center"/>
    </xf>
    <xf numFmtId="0" fontId="25" fillId="3" borderId="10" xfId="3" applyNumberFormat="1" applyFont="1" applyFill="1" applyBorder="1" applyAlignment="1">
      <alignment horizontal="left" vertical="center" shrinkToFit="1"/>
    </xf>
    <xf numFmtId="0" fontId="25" fillId="3" borderId="11" xfId="3" applyNumberFormat="1" applyFont="1" applyFill="1" applyBorder="1" applyAlignment="1">
      <alignment horizontal="left" vertical="center" shrinkToFit="1"/>
    </xf>
    <xf numFmtId="0" fontId="25" fillId="3" borderId="12" xfId="3" applyFont="1" applyFill="1" applyBorder="1" applyAlignment="1">
      <alignment horizontal="right" vertical="center" wrapText="1"/>
    </xf>
    <xf numFmtId="0" fontId="25" fillId="3" borderId="9" xfId="3" applyFont="1" applyFill="1" applyBorder="1" applyAlignment="1">
      <alignment horizontal="right" vertical="center" wrapText="1"/>
    </xf>
    <xf numFmtId="0" fontId="39" fillId="3" borderId="12" xfId="3" applyFont="1" applyFill="1" applyBorder="1" applyAlignment="1">
      <alignment horizontal="right" vertical="center" wrapText="1"/>
    </xf>
    <xf numFmtId="49" fontId="15" fillId="3" borderId="10" xfId="3" applyNumberFormat="1" applyFont="1" applyFill="1" applyBorder="1" applyAlignment="1">
      <alignment horizontal="left" vertical="center" shrinkToFit="1"/>
    </xf>
    <xf numFmtId="0" fontId="15" fillId="3" borderId="11" xfId="3" applyNumberFormat="1" applyFont="1" applyFill="1" applyBorder="1" applyAlignment="1">
      <alignment horizontal="left" vertical="center" shrinkToFit="1"/>
    </xf>
    <xf numFmtId="0" fontId="25" fillId="3" borderId="12" xfId="4" applyFont="1" applyFill="1" applyBorder="1" applyAlignment="1" applyProtection="1">
      <alignment horizontal="center" vertical="center" wrapText="1" shrinkToFit="1"/>
      <protection hidden="1"/>
    </xf>
    <xf numFmtId="0" fontId="40" fillId="3" borderId="9" xfId="4" applyFont="1" applyFill="1" applyBorder="1" applyAlignment="1" applyProtection="1">
      <alignment horizontal="center" vertical="center" wrapText="1" shrinkToFit="1"/>
      <protection hidden="1"/>
    </xf>
    <xf numFmtId="0" fontId="25" fillId="3" borderId="5" xfId="3" applyFont="1" applyFill="1" applyBorder="1" applyAlignment="1">
      <alignment horizontal="right" vertical="center"/>
    </xf>
    <xf numFmtId="0" fontId="25" fillId="3" borderId="0" xfId="3" applyFont="1" applyFill="1" applyBorder="1" applyAlignment="1">
      <alignment horizontal="right" vertical="center" wrapText="1"/>
    </xf>
    <xf numFmtId="0" fontId="25" fillId="3" borderId="0" xfId="3" applyFont="1" applyFill="1" applyBorder="1" applyAlignment="1">
      <alignment horizontal="right" vertical="center" wrapText="1" shrinkToFit="1"/>
    </xf>
    <xf numFmtId="49" fontId="25" fillId="3" borderId="10" xfId="3" applyNumberFormat="1" applyFont="1" applyFill="1" applyBorder="1" applyAlignment="1">
      <alignment horizontal="left" vertical="center" shrinkToFit="1"/>
    </xf>
    <xf numFmtId="0" fontId="25" fillId="3" borderId="12" xfId="4" applyFont="1" applyFill="1" applyBorder="1" applyAlignment="1" applyProtection="1">
      <alignment horizontal="center" vertical="center" wrapText="1"/>
      <protection hidden="1"/>
    </xf>
    <xf numFmtId="0" fontId="40" fillId="3" borderId="9" xfId="4" applyFont="1" applyFill="1" applyBorder="1" applyAlignment="1" applyProtection="1">
      <alignment horizontal="center" vertical="center" wrapText="1"/>
      <protection hidden="1"/>
    </xf>
    <xf numFmtId="0" fontId="39" fillId="3" borderId="0" xfId="3" applyFont="1" applyFill="1" applyBorder="1" applyAlignment="1">
      <alignment horizontal="right" vertical="center" wrapText="1"/>
    </xf>
    <xf numFmtId="0" fontId="25" fillId="3" borderId="12" xfId="3" applyFont="1" applyFill="1" applyBorder="1" applyAlignment="1">
      <alignment horizontal="center" vertical="center" wrapText="1"/>
    </xf>
    <xf numFmtId="0" fontId="40" fillId="3" borderId="9" xfId="3" applyFont="1" applyFill="1" applyBorder="1" applyAlignment="1">
      <alignment horizontal="center" vertical="center" wrapText="1"/>
    </xf>
    <xf numFmtId="0" fontId="25" fillId="3" borderId="15" xfId="7" applyFont="1" applyFill="1" applyBorder="1" applyAlignment="1" applyProtection="1">
      <alignment horizontal="center" vertical="center" wrapText="1"/>
    </xf>
    <xf numFmtId="0" fontId="40" fillId="3" borderId="15" xfId="7" applyFont="1" applyFill="1" applyBorder="1" applyAlignment="1" applyProtection="1">
      <alignment horizontal="center" vertical="center" wrapText="1"/>
    </xf>
    <xf numFmtId="0" fontId="25" fillId="3" borderId="15" xfId="7" applyFont="1" applyFill="1" applyBorder="1" applyAlignment="1" applyProtection="1">
      <alignment horizontal="center" wrapText="1"/>
    </xf>
    <xf numFmtId="0" fontId="40" fillId="3" borderId="15" xfId="7" applyFont="1" applyFill="1" applyBorder="1" applyAlignment="1" applyProtection="1">
      <alignment horizontal="center" wrapText="1"/>
    </xf>
    <xf numFmtId="0" fontId="44" fillId="3" borderId="14" xfId="7" applyFont="1" applyFill="1" applyBorder="1" applyAlignment="1" applyProtection="1">
      <alignment horizontal="center" vertical="center" wrapText="1"/>
    </xf>
    <xf numFmtId="0" fontId="44" fillId="3" borderId="51" xfId="7" applyFont="1" applyFill="1" applyBorder="1" applyAlignment="1" applyProtection="1">
      <alignment horizontal="center" vertical="center" wrapText="1"/>
    </xf>
    <xf numFmtId="0" fontId="44" fillId="3" borderId="32" xfId="7" applyFont="1" applyFill="1" applyBorder="1" applyAlignment="1" applyProtection="1">
      <alignment horizontal="center" vertical="center" wrapText="1"/>
    </xf>
    <xf numFmtId="0" fontId="44" fillId="3" borderId="12" xfId="7" applyFont="1" applyFill="1" applyBorder="1" applyAlignment="1" applyProtection="1">
      <alignment horizontal="center" vertical="center" wrapText="1"/>
    </xf>
    <xf numFmtId="0" fontId="44" fillId="3" borderId="9" xfId="7" applyFont="1" applyFill="1" applyBorder="1" applyAlignment="1" applyProtection="1">
      <alignment horizontal="center" vertical="center" wrapText="1"/>
    </xf>
    <xf numFmtId="0" fontId="44" fillId="3" borderId="36" xfId="7" applyFont="1" applyFill="1" applyBorder="1" applyAlignment="1" applyProtection="1">
      <alignment horizontal="center" vertical="center" wrapText="1"/>
    </xf>
    <xf numFmtId="0" fontId="44" fillId="3" borderId="24" xfId="7" applyFont="1" applyFill="1" applyBorder="1" applyAlignment="1" applyProtection="1">
      <alignment horizontal="center" vertical="center" wrapText="1"/>
    </xf>
    <xf numFmtId="0" fontId="44" fillId="3" borderId="14" xfId="7" applyFont="1" applyFill="1" applyBorder="1" applyAlignment="1" applyProtection="1">
      <alignment horizontal="left" wrapText="1"/>
    </xf>
    <xf numFmtId="0" fontId="44" fillId="3" borderId="14" xfId="7" applyFont="1" applyFill="1" applyBorder="1" applyAlignment="1" applyProtection="1">
      <alignment horizontal="center" wrapText="1"/>
    </xf>
    <xf numFmtId="166" fontId="44" fillId="3" borderId="14" xfId="7" applyNumberFormat="1" applyFont="1" applyFill="1" applyBorder="1" applyAlignment="1" applyProtection="1">
      <alignment horizontal="center" wrapText="1"/>
    </xf>
    <xf numFmtId="174" fontId="44" fillId="3" borderId="12" xfId="7" applyNumberFormat="1" applyFont="1" applyFill="1" applyBorder="1" applyAlignment="1" applyProtection="1">
      <alignment horizontal="center" shrinkToFit="1"/>
    </xf>
    <xf numFmtId="174" fontId="44" fillId="3" borderId="9" xfId="7" applyNumberFormat="1" applyFont="1" applyFill="1" applyBorder="1" applyAlignment="1" applyProtection="1">
      <alignment horizontal="center" shrinkToFit="1"/>
    </xf>
    <xf numFmtId="166" fontId="44" fillId="3" borderId="10" xfId="7" applyNumberFormat="1" applyFont="1" applyFill="1" applyBorder="1" applyAlignment="1" applyProtection="1">
      <alignment horizontal="center" wrapText="1"/>
    </xf>
    <xf numFmtId="0" fontId="44" fillId="3" borderId="10" xfId="7" applyFont="1" applyFill="1" applyBorder="1" applyAlignment="1" applyProtection="1">
      <alignment horizontal="left" shrinkToFit="1"/>
    </xf>
    <xf numFmtId="0" fontId="44" fillId="3" borderId="26" xfId="7" applyFont="1" applyFill="1" applyBorder="1" applyAlignment="1" applyProtection="1">
      <alignment horizontal="left" shrinkToFit="1"/>
    </xf>
    <xf numFmtId="0" fontId="44" fillId="3" borderId="11" xfId="7" applyFont="1" applyFill="1" applyBorder="1" applyAlignment="1" applyProtection="1">
      <alignment horizontal="left" shrinkToFit="1"/>
    </xf>
    <xf numFmtId="0" fontId="44" fillId="3" borderId="14" xfId="7" applyNumberFormat="1" applyFont="1" applyFill="1" applyBorder="1" applyAlignment="1" applyProtection="1">
      <alignment horizontal="left" wrapText="1" shrinkToFit="1"/>
    </xf>
    <xf numFmtId="10" fontId="47" fillId="3" borderId="52" xfId="7" applyNumberFormat="1" applyFont="1" applyFill="1" applyBorder="1" applyAlignment="1" applyProtection="1">
      <alignment horizontal="center" wrapText="1"/>
    </xf>
    <xf numFmtId="10" fontId="47" fillId="3" borderId="53" xfId="7" applyNumberFormat="1" applyFont="1" applyFill="1" applyBorder="1" applyAlignment="1" applyProtection="1">
      <alignment horizontal="center" wrapText="1"/>
    </xf>
    <xf numFmtId="10" fontId="47" fillId="3" borderId="54" xfId="7" applyNumberFormat="1" applyFont="1" applyFill="1" applyBorder="1" applyAlignment="1" applyProtection="1">
      <alignment horizontal="center" wrapText="1"/>
    </xf>
    <xf numFmtId="0" fontId="44" fillId="3" borderId="14" xfId="7" applyNumberFormat="1" applyFont="1" applyFill="1" applyBorder="1" applyAlignment="1" applyProtection="1">
      <alignment horizontal="center" vertical="center" wrapText="1" shrinkToFit="1"/>
    </xf>
    <xf numFmtId="0" fontId="44" fillId="3" borderId="10" xfId="7" applyNumberFormat="1" applyFont="1" applyFill="1" applyBorder="1" applyAlignment="1" applyProtection="1">
      <alignment horizontal="center" vertical="center" wrapText="1"/>
    </xf>
    <xf numFmtId="0" fontId="44" fillId="3" borderId="11" xfId="7" applyNumberFormat="1" applyFont="1" applyFill="1" applyBorder="1" applyAlignment="1" applyProtection="1">
      <alignment horizontal="center" vertical="center" wrapText="1"/>
    </xf>
    <xf numFmtId="0" fontId="44" fillId="3" borderId="14" xfId="7" applyNumberFormat="1" applyFont="1" applyFill="1" applyBorder="1" applyAlignment="1" applyProtection="1">
      <alignment horizontal="center" vertical="center" shrinkToFit="1"/>
    </xf>
    <xf numFmtId="0" fontId="44" fillId="3" borderId="51" xfId="7" applyNumberFormat="1" applyFont="1" applyFill="1" applyBorder="1" applyAlignment="1" applyProtection="1">
      <alignment horizontal="center" vertical="center" shrinkToFit="1"/>
    </xf>
    <xf numFmtId="0" fontId="44" fillId="3" borderId="32" xfId="7" applyNumberFormat="1" applyFont="1" applyFill="1" applyBorder="1" applyAlignment="1" applyProtection="1">
      <alignment horizontal="center" vertical="center" shrinkToFit="1"/>
    </xf>
    <xf numFmtId="0" fontId="44" fillId="3" borderId="27" xfId="7" applyNumberFormat="1" applyFont="1" applyFill="1" applyBorder="1" applyAlignment="1" applyProtection="1">
      <alignment horizontal="center" vertical="center" wrapText="1" shrinkToFit="1"/>
    </xf>
    <xf numFmtId="0" fontId="44" fillId="3" borderId="27" xfId="7" applyNumberFormat="1" applyFont="1" applyFill="1" applyBorder="1" applyAlignment="1" applyProtection="1">
      <alignment horizontal="center" vertical="center" shrinkToFit="1"/>
    </xf>
    <xf numFmtId="0" fontId="44" fillId="3" borderId="14" xfId="7" applyNumberFormat="1" applyFont="1" applyFill="1" applyBorder="1" applyAlignment="1" applyProtection="1">
      <alignment horizontal="left" shrinkToFit="1"/>
    </xf>
    <xf numFmtId="10" fontId="44" fillId="3" borderId="14" xfId="7" applyNumberFormat="1" applyFont="1" applyFill="1" applyBorder="1" applyAlignment="1" applyProtection="1">
      <alignment horizontal="center" wrapText="1"/>
    </xf>
    <xf numFmtId="10" fontId="44" fillId="3" borderId="37" xfId="7" applyNumberFormat="1" applyFont="1" applyFill="1" applyBorder="1" applyAlignment="1" applyProtection="1">
      <alignment horizontal="center" wrapText="1"/>
    </xf>
    <xf numFmtId="0" fontId="44" fillId="3" borderId="10" xfId="7" applyNumberFormat="1" applyFont="1" applyFill="1" applyBorder="1" applyAlignment="1" applyProtection="1">
      <alignment horizontal="left"/>
    </xf>
    <xf numFmtId="0" fontId="44" fillId="3" borderId="26" xfId="7" applyNumberFormat="1" applyFont="1" applyFill="1" applyBorder="1" applyAlignment="1" applyProtection="1">
      <alignment horizontal="left"/>
    </xf>
    <xf numFmtId="0" fontId="44" fillId="3" borderId="11" xfId="7" applyNumberFormat="1" applyFont="1" applyFill="1" applyBorder="1" applyAlignment="1" applyProtection="1">
      <alignment horizontal="left"/>
    </xf>
    <xf numFmtId="175" fontId="44" fillId="3" borderId="14" xfId="7" applyNumberFormat="1" applyFont="1" applyFill="1" applyBorder="1" applyAlignment="1" applyProtection="1">
      <alignment horizontal="center" wrapText="1"/>
    </xf>
    <xf numFmtId="0" fontId="53" fillId="3" borderId="0" xfId="3" applyFont="1" applyFill="1" applyBorder="1" applyAlignment="1">
      <alignment horizontal="right" vertical="center" wrapText="1"/>
    </xf>
    <xf numFmtId="0" fontId="8" fillId="3" borderId="0" xfId="3" applyFont="1" applyFill="1" applyBorder="1" applyAlignment="1">
      <alignment horizontal="right" vertical="center" wrapText="1"/>
    </xf>
    <xf numFmtId="10" fontId="8" fillId="3" borderId="51" xfId="3" applyNumberFormat="1" applyFont="1" applyFill="1" applyBorder="1" applyAlignment="1">
      <alignment horizontal="center" vertical="center"/>
    </xf>
    <xf numFmtId="0" fontId="8" fillId="3" borderId="32" xfId="3" applyFont="1" applyFill="1" applyBorder="1" applyAlignment="1">
      <alignment horizontal="center" vertical="center"/>
    </xf>
    <xf numFmtId="0" fontId="8" fillId="3" borderId="36" xfId="3" applyFont="1" applyFill="1" applyBorder="1" applyAlignment="1">
      <alignment horizontal="center" vertical="center"/>
    </xf>
    <xf numFmtId="0" fontId="8" fillId="3" borderId="24" xfId="3" applyFont="1" applyFill="1" applyBorder="1" applyAlignment="1">
      <alignment horizontal="center" vertical="center"/>
    </xf>
    <xf numFmtId="10" fontId="55" fillId="3" borderId="51" xfId="3" applyNumberFormat="1" applyFont="1" applyFill="1" applyBorder="1" applyAlignment="1">
      <alignment horizontal="right" vertical="center"/>
    </xf>
    <xf numFmtId="0" fontId="55" fillId="3" borderId="55" xfId="3" applyFont="1" applyFill="1" applyBorder="1" applyAlignment="1">
      <alignment horizontal="right" vertical="center"/>
    </xf>
    <xf numFmtId="0" fontId="55" fillId="3" borderId="36" xfId="3" applyFont="1" applyFill="1" applyBorder="1" applyAlignment="1">
      <alignment horizontal="right" vertical="center"/>
    </xf>
    <xf numFmtId="0" fontId="55" fillId="3" borderId="16" xfId="3" applyFont="1" applyFill="1" applyBorder="1" applyAlignment="1">
      <alignment horizontal="right" vertical="center"/>
    </xf>
    <xf numFmtId="0" fontId="55" fillId="3" borderId="5" xfId="3" applyFont="1" applyFill="1" applyBorder="1" applyAlignment="1">
      <alignment horizontal="right" vertical="center" wrapText="1"/>
    </xf>
    <xf numFmtId="0" fontId="55" fillId="3" borderId="0" xfId="3" applyFont="1" applyFill="1" applyBorder="1" applyAlignment="1">
      <alignment horizontal="right" vertical="center" wrapText="1"/>
    </xf>
    <xf numFmtId="0" fontId="56" fillId="3" borderId="0" xfId="3" applyFont="1" applyFill="1" applyBorder="1" applyAlignment="1" applyProtection="1">
      <alignment horizontal="center" vertical="center" wrapText="1"/>
      <protection locked="0"/>
    </xf>
    <xf numFmtId="0" fontId="57" fillId="3" borderId="0" xfId="3" applyFont="1" applyFill="1" applyBorder="1" applyAlignment="1">
      <alignment horizontal="center" vertical="center"/>
    </xf>
    <xf numFmtId="0" fontId="57" fillId="3" borderId="6" xfId="3" applyFont="1" applyFill="1" applyBorder="1" applyAlignment="1">
      <alignment horizontal="center" vertical="center"/>
    </xf>
    <xf numFmtId="0" fontId="23" fillId="3" borderId="1" xfId="3" applyFont="1" applyFill="1" applyBorder="1" applyAlignment="1">
      <alignment horizontal="left" vertical="center" wrapText="1"/>
    </xf>
    <xf numFmtId="0" fontId="23" fillId="3" borderId="1" xfId="3" applyFont="1" applyFill="1" applyBorder="1" applyAlignment="1">
      <alignment horizontal="right" vertical="center" wrapText="1"/>
    </xf>
    <xf numFmtId="0" fontId="53" fillId="3" borderId="3" xfId="3" applyFont="1" applyFill="1" applyBorder="1" applyAlignment="1">
      <alignment horizontal="left" vertical="center" wrapText="1"/>
    </xf>
    <xf numFmtId="0" fontId="8" fillId="3" borderId="14" xfId="7" applyNumberFormat="1" applyFont="1" applyFill="1" applyBorder="1" applyAlignment="1" applyProtection="1">
      <alignment horizontal="center" shrinkToFit="1"/>
    </xf>
    <xf numFmtId="0" fontId="55" fillId="3" borderId="14" xfId="7" applyNumberFormat="1" applyFont="1" applyFill="1" applyBorder="1" applyAlignment="1" applyProtection="1">
      <alignment horizontal="right" wrapText="1" shrinkToFit="1"/>
    </xf>
    <xf numFmtId="0" fontId="55" fillId="3" borderId="13" xfId="7" applyNumberFormat="1" applyFont="1" applyFill="1" applyBorder="1" applyAlignment="1" applyProtection="1">
      <alignment horizontal="right" shrinkToFit="1"/>
    </xf>
    <xf numFmtId="0" fontId="63" fillId="3" borderId="21" xfId="3" applyFont="1" applyFill="1" applyBorder="1" applyAlignment="1">
      <alignment horizontal="center" vertical="center"/>
    </xf>
    <xf numFmtId="0" fontId="63" fillId="3" borderId="19" xfId="3" applyFont="1" applyFill="1" applyBorder="1" applyAlignment="1">
      <alignment horizontal="center" vertical="center"/>
    </xf>
    <xf numFmtId="0" fontId="63" fillId="3" borderId="21" xfId="3" applyFont="1" applyFill="1" applyBorder="1" applyAlignment="1">
      <alignment horizontal="center" vertical="center" wrapText="1"/>
    </xf>
    <xf numFmtId="0" fontId="63" fillId="3" borderId="19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/>
    </xf>
    <xf numFmtId="0" fontId="11" fillId="3" borderId="32" xfId="3" applyFont="1" applyFill="1" applyBorder="1" applyAlignment="1">
      <alignment horizontal="center" vertical="center"/>
    </xf>
    <xf numFmtId="0" fontId="11" fillId="3" borderId="59" xfId="3" applyFont="1" applyFill="1" applyBorder="1" applyAlignment="1">
      <alignment horizontal="center" vertical="center"/>
    </xf>
    <xf numFmtId="0" fontId="11" fillId="3" borderId="56" xfId="3" applyFont="1" applyFill="1" applyBorder="1" applyAlignment="1">
      <alignment horizontal="center" vertical="center"/>
    </xf>
    <xf numFmtId="0" fontId="11" fillId="3" borderId="51" xfId="3" applyFont="1" applyFill="1" applyBorder="1" applyAlignment="1">
      <alignment horizontal="center" vertical="center" wrapText="1"/>
    </xf>
    <xf numFmtId="0" fontId="11" fillId="3" borderId="32" xfId="3" applyFont="1" applyFill="1" applyBorder="1" applyAlignment="1">
      <alignment horizontal="center" vertical="center" wrapText="1"/>
    </xf>
    <xf numFmtId="0" fontId="11" fillId="3" borderId="59" xfId="3" applyFont="1" applyFill="1" applyBorder="1" applyAlignment="1">
      <alignment horizontal="center" vertical="center" wrapText="1"/>
    </xf>
    <xf numFmtId="0" fontId="11" fillId="3" borderId="56" xfId="3" applyFont="1" applyFill="1" applyBorder="1" applyAlignment="1">
      <alignment horizontal="center" vertical="center" wrapText="1"/>
    </xf>
    <xf numFmtId="0" fontId="55" fillId="3" borderId="5" xfId="3" applyFont="1" applyFill="1" applyBorder="1" applyAlignment="1">
      <alignment horizontal="center" vertical="center" wrapText="1"/>
    </xf>
    <xf numFmtId="0" fontId="55" fillId="3" borderId="0" xfId="3" applyFont="1" applyFill="1" applyBorder="1" applyAlignment="1">
      <alignment horizontal="center" vertical="center" wrapText="1"/>
    </xf>
    <xf numFmtId="0" fontId="55" fillId="3" borderId="9" xfId="3" applyFont="1" applyFill="1" applyBorder="1" applyAlignment="1">
      <alignment horizontal="center" vertical="center" wrapText="1"/>
    </xf>
    <xf numFmtId="0" fontId="55" fillId="3" borderId="7" xfId="3" applyFont="1" applyFill="1" applyBorder="1" applyAlignment="1">
      <alignment horizontal="center" vertical="center" wrapText="1"/>
    </xf>
    <xf numFmtId="0" fontId="55" fillId="3" borderId="1" xfId="3" applyFont="1" applyFill="1" applyBorder="1" applyAlignment="1">
      <alignment horizontal="center" vertical="center" wrapText="1"/>
    </xf>
    <xf numFmtId="0" fontId="55" fillId="3" borderId="56" xfId="3" applyFont="1" applyFill="1" applyBorder="1" applyAlignment="1">
      <alignment horizontal="center" vertical="center" wrapText="1"/>
    </xf>
    <xf numFmtId="0" fontId="55" fillId="3" borderId="36" xfId="3" applyFont="1" applyFill="1" applyBorder="1" applyAlignment="1" applyProtection="1">
      <alignment horizontal="center" vertical="center" wrapText="1"/>
      <protection locked="0"/>
    </xf>
    <xf numFmtId="0" fontId="55" fillId="3" borderId="15" xfId="3" applyFont="1" applyFill="1" applyBorder="1" applyAlignment="1" applyProtection="1">
      <alignment horizontal="center" vertical="center" wrapText="1"/>
      <protection locked="0"/>
    </xf>
    <xf numFmtId="0" fontId="55" fillId="3" borderId="16" xfId="3" applyFont="1" applyFill="1" applyBorder="1" applyAlignment="1" applyProtection="1">
      <alignment horizontal="center" vertical="center" wrapText="1"/>
      <protection locked="0"/>
    </xf>
    <xf numFmtId="0" fontId="55" fillId="3" borderId="57" xfId="3" applyFont="1" applyFill="1" applyBorder="1" applyAlignment="1" applyProtection="1">
      <alignment horizontal="center" vertical="center" wrapText="1"/>
      <protection locked="0"/>
    </xf>
    <xf numFmtId="0" fontId="55" fillId="3" borderId="41" xfId="3" applyFont="1" applyFill="1" applyBorder="1" applyAlignment="1" applyProtection="1">
      <alignment horizontal="center" vertical="center" wrapText="1"/>
      <protection locked="0"/>
    </xf>
    <xf numFmtId="0" fontId="55" fillId="3" borderId="58" xfId="3" applyFont="1" applyFill="1" applyBorder="1" applyAlignment="1" applyProtection="1">
      <alignment horizontal="center" vertical="center" wrapText="1"/>
      <protection locked="0"/>
    </xf>
    <xf numFmtId="0" fontId="55" fillId="3" borderId="43" xfId="3" applyFont="1" applyFill="1" applyBorder="1" applyAlignment="1">
      <alignment horizontal="left" vertical="center"/>
    </xf>
    <xf numFmtId="0" fontId="55" fillId="3" borderId="44" xfId="3" applyFont="1" applyFill="1" applyBorder="1" applyAlignment="1">
      <alignment horizontal="left" vertical="center"/>
    </xf>
    <xf numFmtId="0" fontId="55" fillId="3" borderId="44" xfId="3" applyFont="1" applyFill="1" applyBorder="1" applyAlignment="1">
      <alignment horizontal="right" vertical="center"/>
    </xf>
    <xf numFmtId="14" fontId="55" fillId="3" borderId="44" xfId="3" applyNumberFormat="1" applyFont="1" applyFill="1" applyBorder="1" applyAlignment="1" applyProtection="1">
      <alignment horizontal="center" vertical="center"/>
      <protection locked="0"/>
    </xf>
    <xf numFmtId="0" fontId="55" fillId="3" borderId="44" xfId="3" applyFont="1" applyFill="1" applyBorder="1" applyAlignment="1" applyProtection="1">
      <alignment horizontal="right" vertical="center"/>
      <protection locked="0"/>
    </xf>
    <xf numFmtId="0" fontId="55" fillId="3" borderId="44" xfId="3" applyFont="1" applyFill="1" applyBorder="1" applyAlignment="1" applyProtection="1">
      <alignment horizontal="center" vertical="center"/>
      <protection locked="0"/>
    </xf>
    <xf numFmtId="0" fontId="55" fillId="3" borderId="45" xfId="3" applyFont="1" applyFill="1" applyBorder="1" applyAlignment="1" applyProtection="1">
      <alignment horizontal="center" vertical="center"/>
      <protection locked="0"/>
    </xf>
  </cellXfs>
  <cellStyles count="9">
    <cellStyle name="Hyperlink" xfId="1" builtinId="8"/>
    <cellStyle name="Normal" xfId="0" builtinId="0"/>
    <cellStyle name="Normal 2" xfId="8" xr:uid="{00000000-0005-0000-0000-000002000000}"/>
    <cellStyle name="Normal 3 2" xfId="5" xr:uid="{00000000-0005-0000-0000-000003000000}"/>
    <cellStyle name="Normal 5" xfId="2" xr:uid="{00000000-0005-0000-0000-000004000000}"/>
    <cellStyle name="Normal_Cor40WWPSQ0038" xfId="4" xr:uid="{00000000-0005-0000-0000-000005000000}"/>
    <cellStyle name="Normal_Variable Gage R&amp;R Spreadsheet" xfId="7" xr:uid="{00000000-0005-0000-0000-000006000000}"/>
    <cellStyle name="常规 2 10" xfId="6" xr:uid="{00000000-0005-0000-0000-000007000000}"/>
    <cellStyle name="常规_GR R 分析" xfId="3" xr:uid="{00000000-0005-0000-0000-000008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indexed="55"/>
      </font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63853581500023E-2"/>
          <c:y val="9.9173953923819766E-2"/>
          <c:w val="0.84541162511750001"/>
          <c:h val="0.8099206237112001"/>
        </c:manualLayout>
      </c:layout>
      <c:lineChart>
        <c:grouping val="standard"/>
        <c:varyColors val="0"/>
        <c:ser>
          <c:idx val="0"/>
          <c:order val="0"/>
          <c:tx>
            <c:strRef>
              <c:f>'FAI 45'!$B$20</c:f>
              <c:strCache>
                <c:ptCount val="1"/>
                <c:pt idx="0">
                  <c:v>A</c:v>
                </c:pt>
              </c:strCache>
            </c:strRef>
          </c:tx>
          <c:spPr>
            <a:ln w="3175">
              <a:solidFill>
                <a:srgbClr val="00009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'FAI 45'!$E$23:$N$23</c:f>
              <c:numCache>
                <c:formatCode>0.000_ </c:formatCode>
                <c:ptCount val="10"/>
                <c:pt idx="0">
                  <c:v>3.3062</c:v>
                </c:pt>
                <c:pt idx="1">
                  <c:v>3.305733333333333</c:v>
                </c:pt>
                <c:pt idx="2">
                  <c:v>3.3028333333333335</c:v>
                </c:pt>
                <c:pt idx="3">
                  <c:v>3.2993000000000001</c:v>
                </c:pt>
                <c:pt idx="4">
                  <c:v>3.3045333333333335</c:v>
                </c:pt>
                <c:pt idx="5">
                  <c:v>3.3033333333333332</c:v>
                </c:pt>
                <c:pt idx="6">
                  <c:v>3.3035333333333337</c:v>
                </c:pt>
                <c:pt idx="7">
                  <c:v>3.3014999999999994</c:v>
                </c:pt>
                <c:pt idx="8">
                  <c:v>3.3048333333333333</c:v>
                </c:pt>
                <c:pt idx="9">
                  <c:v>3.3035666666666668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'[19]100Hz GRR'!$D$46:$N$46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94C-4075-903B-A0574E36ECF9}"/>
            </c:ext>
          </c:extLst>
        </c:ser>
        <c:ser>
          <c:idx val="3"/>
          <c:order val="1"/>
          <c:tx>
            <c:strRef>
              <c:f>'FAI 45'!$B$26</c:f>
              <c:strCache>
                <c:ptCount val="1"/>
                <c:pt idx="0">
                  <c:v>B</c:v>
                </c:pt>
              </c:strCache>
            </c:strRef>
          </c:tx>
          <c:spPr>
            <a:ln w="3175">
              <a:solidFill>
                <a:srgbClr val="3333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chemeClr val="accent3">
                    <a:lumMod val="50000"/>
                  </a:schemeClr>
                </a:solidFill>
                <a:prstDash val="solid"/>
              </a:ln>
            </c:spPr>
          </c:marker>
          <c:val>
            <c:numRef>
              <c:f>'FAI 45'!$E$29:$N$29</c:f>
              <c:numCache>
                <c:formatCode>0.000_ </c:formatCode>
                <c:ptCount val="10"/>
                <c:pt idx="0">
                  <c:v>3.3059999999999996</c:v>
                </c:pt>
                <c:pt idx="1">
                  <c:v>3.3056999999999999</c:v>
                </c:pt>
                <c:pt idx="2">
                  <c:v>3.3032333333333335</c:v>
                </c:pt>
                <c:pt idx="3">
                  <c:v>3.2990999999999997</c:v>
                </c:pt>
                <c:pt idx="4">
                  <c:v>3.3045333333333335</c:v>
                </c:pt>
                <c:pt idx="5">
                  <c:v>3.3033999999999999</c:v>
                </c:pt>
                <c:pt idx="6">
                  <c:v>3.3035666666666668</c:v>
                </c:pt>
                <c:pt idx="7">
                  <c:v>3.3012999999999999</c:v>
                </c:pt>
                <c:pt idx="8">
                  <c:v>3.3046333333333333</c:v>
                </c:pt>
                <c:pt idx="9">
                  <c:v>3.3035333333333337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C-4075-903B-A0574E36ECF9}"/>
            </c:ext>
          </c:extLst>
        </c:ser>
        <c:ser>
          <c:idx val="4"/>
          <c:order val="2"/>
          <c:tx>
            <c:strRef>
              <c:f>'FAI 45'!$B$32</c:f>
              <c:strCache>
                <c:ptCount val="1"/>
                <c:pt idx="0">
                  <c:v>C</c:v>
                </c:pt>
              </c:strCache>
            </c:strRef>
          </c:tx>
          <c:spPr>
            <a:ln w="3175">
              <a:solidFill>
                <a:srgbClr val="4600A5"/>
              </a:solidFill>
              <a:prstDash val="solid"/>
            </a:ln>
          </c:spPr>
          <c:marker>
            <c:symbol val="star"/>
            <c:size val="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'FAI 45'!$E$35:$N$35</c:f>
              <c:numCache>
                <c:formatCode>0.000_ </c:formatCode>
                <c:ptCount val="10"/>
                <c:pt idx="0">
                  <c:v>3.3060666666666663</c:v>
                </c:pt>
                <c:pt idx="1">
                  <c:v>3.3056333333333332</c:v>
                </c:pt>
                <c:pt idx="2">
                  <c:v>3.3033333333333332</c:v>
                </c:pt>
                <c:pt idx="3">
                  <c:v>3.2991666666666664</c:v>
                </c:pt>
                <c:pt idx="4">
                  <c:v>3.3044666666666664</c:v>
                </c:pt>
                <c:pt idx="5">
                  <c:v>3.3033666666666668</c:v>
                </c:pt>
                <c:pt idx="6">
                  <c:v>3.3035666666666668</c:v>
                </c:pt>
                <c:pt idx="7">
                  <c:v>3.3012999999999999</c:v>
                </c:pt>
                <c:pt idx="8">
                  <c:v>3.3048000000000002</c:v>
                </c:pt>
                <c:pt idx="9">
                  <c:v>3.303666666666667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C-4075-903B-A0574E36ECF9}"/>
            </c:ext>
          </c:extLst>
        </c:ser>
        <c:ser>
          <c:idx val="1"/>
          <c:order val="3"/>
          <c:tx>
            <c:strRef>
              <c:f>'FAI 45'!$D$48</c:f>
              <c:strCache>
                <c:ptCount val="1"/>
                <c:pt idx="0">
                  <c:v>UCLx</c:v>
                </c:pt>
              </c:strCache>
            </c:strRef>
          </c:tx>
          <c:spPr>
            <a:ln w="3175">
              <a:solidFill>
                <a:srgbClr val="DD0806"/>
              </a:solidFill>
              <a:prstDash val="solid"/>
            </a:ln>
          </c:spPr>
          <c:marker>
            <c:symbol val="none"/>
          </c:marker>
          <c:val>
            <c:numRef>
              <c:f>'FAI 45'!$E$48:$N$48</c:f>
              <c:numCache>
                <c:formatCode>0.0000</c:formatCode>
                <c:ptCount val="10"/>
                <c:pt idx="0">
                  <c:v>3.3037324544444444</c:v>
                </c:pt>
                <c:pt idx="1">
                  <c:v>3.3037324544444444</c:v>
                </c:pt>
                <c:pt idx="2">
                  <c:v>3.3037324544444444</c:v>
                </c:pt>
                <c:pt idx="3">
                  <c:v>3.3037324544444444</c:v>
                </c:pt>
                <c:pt idx="4">
                  <c:v>3.3037324544444444</c:v>
                </c:pt>
                <c:pt idx="5">
                  <c:v>3.3037324544444444</c:v>
                </c:pt>
                <c:pt idx="6">
                  <c:v>3.3037324544444444</c:v>
                </c:pt>
                <c:pt idx="7">
                  <c:v>3.3037324544444444</c:v>
                </c:pt>
                <c:pt idx="8">
                  <c:v>3.3037324544444444</c:v>
                </c:pt>
                <c:pt idx="9">
                  <c:v>3.3037324544444444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'[19]100Hz GRR'!$D$46:$N$46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94C-4075-903B-A0574E36ECF9}"/>
            </c:ext>
          </c:extLst>
        </c:ser>
        <c:ser>
          <c:idx val="2"/>
          <c:order val="4"/>
          <c:tx>
            <c:strRef>
              <c:f>'FAI 45'!$D$49</c:f>
              <c:strCache>
                <c:ptCount val="1"/>
                <c:pt idx="0">
                  <c:v>LCLx</c:v>
                </c:pt>
              </c:strCache>
            </c:strRef>
          </c:tx>
          <c:spPr>
            <a:ln w="3175">
              <a:solidFill>
                <a:srgbClr val="DD0806"/>
              </a:solidFill>
              <a:prstDash val="solid"/>
            </a:ln>
          </c:spPr>
          <c:marker>
            <c:symbol val="none"/>
          </c:marker>
          <c:val>
            <c:numRef>
              <c:f>'FAI 45'!$E$49:$N$49</c:f>
              <c:numCache>
                <c:formatCode>0.0000</c:formatCode>
                <c:ptCount val="10"/>
                <c:pt idx="0">
                  <c:v>3.3033164344444441</c:v>
                </c:pt>
                <c:pt idx="1">
                  <c:v>3.3033164344444441</c:v>
                </c:pt>
                <c:pt idx="2">
                  <c:v>3.3033164344444441</c:v>
                </c:pt>
                <c:pt idx="3">
                  <c:v>3.3033164344444441</c:v>
                </c:pt>
                <c:pt idx="4">
                  <c:v>3.3033164344444441</c:v>
                </c:pt>
                <c:pt idx="5">
                  <c:v>3.3033164344444441</c:v>
                </c:pt>
                <c:pt idx="6">
                  <c:v>3.3033164344444441</c:v>
                </c:pt>
                <c:pt idx="7">
                  <c:v>3.3033164344444441</c:v>
                </c:pt>
                <c:pt idx="8">
                  <c:v>3.3033164344444441</c:v>
                </c:pt>
                <c:pt idx="9">
                  <c:v>3.3033164344444441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'[19]100Hz GRR'!$D$46:$N$46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94C-4075-903B-A0574E36ECF9}"/>
            </c:ext>
          </c:extLst>
        </c:ser>
        <c:ser>
          <c:idx val="5"/>
          <c:order val="5"/>
          <c:val>
            <c:numRef>
              <c:f>'[19]9'!$F$3</c:f>
              <c:numCache>
                <c:formatCode>General</c:formatCode>
                <c:ptCount val="1"/>
                <c:pt idx="0">
                  <c:v>-3.2959000000000001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D-4D65-901B-8E5BA08EF1C9}"/>
            </c:ext>
          </c:extLst>
        </c:ser>
        <c:ser>
          <c:idx val="6"/>
          <c:order val="6"/>
          <c:val>
            <c:numRef>
              <c:f>'[19]9'!$F$5</c:f>
              <c:numCache>
                <c:formatCode>General</c:formatCode>
                <c:ptCount val="1"/>
                <c:pt idx="0">
                  <c:v>-3.2875000000000001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D-4D65-901B-8E5BA08EF1C9}"/>
            </c:ext>
          </c:extLst>
        </c:ser>
        <c:ser>
          <c:idx val="7"/>
          <c:order val="7"/>
          <c:val>
            <c:numRef>
              <c:f>'[19]9'!$F$7</c:f>
              <c:numCache>
                <c:formatCode>General</c:formatCode>
                <c:ptCount val="1"/>
                <c:pt idx="0">
                  <c:v>-3.2972999999999999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6D-4D65-901B-8E5BA08EF1C9}"/>
            </c:ext>
          </c:extLst>
        </c:ser>
        <c:ser>
          <c:idx val="8"/>
          <c:order val="8"/>
          <c:val>
            <c:numRef>
              <c:f>'[19]9'!$F$9</c:f>
              <c:numCache>
                <c:formatCode>General</c:formatCode>
                <c:ptCount val="1"/>
                <c:pt idx="0">
                  <c:v>-3.2948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6D-4D65-901B-8E5BA08EF1C9}"/>
            </c:ext>
          </c:extLst>
        </c:ser>
        <c:ser>
          <c:idx val="9"/>
          <c:order val="9"/>
          <c:val>
            <c:numRef>
              <c:f>'[19]9'!$F$11</c:f>
              <c:numCache>
                <c:formatCode>General</c:formatCode>
                <c:ptCount val="1"/>
                <c:pt idx="0">
                  <c:v>-3.2972999999999999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6D-4D65-901B-8E5BA08EF1C9}"/>
            </c:ext>
          </c:extLst>
        </c:ser>
        <c:ser>
          <c:idx val="10"/>
          <c:order val="10"/>
          <c:val>
            <c:numRef>
              <c:f>'[19]9'!$F$13</c:f>
              <c:numCache>
                <c:formatCode>General</c:formatCode>
                <c:ptCount val="1"/>
                <c:pt idx="0">
                  <c:v>-3.2989000000000002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D-4D65-901B-8E5BA08EF1C9}"/>
            </c:ext>
          </c:extLst>
        </c:ser>
        <c:ser>
          <c:idx val="11"/>
          <c:order val="11"/>
          <c:val>
            <c:numRef>
              <c:f>'[19]9'!$F$15</c:f>
              <c:numCache>
                <c:formatCode>General</c:formatCode>
                <c:ptCount val="1"/>
                <c:pt idx="0">
                  <c:v>-3.2999000000000001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6D-4D65-901B-8E5BA08EF1C9}"/>
            </c:ext>
          </c:extLst>
        </c:ser>
        <c:ser>
          <c:idx val="12"/>
          <c:order val="12"/>
          <c:val>
            <c:numRef>
              <c:f>'[19]9'!$F$17</c:f>
              <c:numCache>
                <c:formatCode>General</c:formatCode>
                <c:ptCount val="1"/>
                <c:pt idx="0">
                  <c:v>-3.2946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6D-4D65-901B-8E5BA08EF1C9}"/>
            </c:ext>
          </c:extLst>
        </c:ser>
        <c:ser>
          <c:idx val="13"/>
          <c:order val="13"/>
          <c:val>
            <c:numRef>
              <c:f>'[19]9'!$F$19</c:f>
              <c:numCache>
                <c:formatCode>General</c:formatCode>
                <c:ptCount val="1"/>
                <c:pt idx="0">
                  <c:v>-3.2959000000000001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16D-4D65-901B-8E5BA08EF1C9}"/>
            </c:ext>
          </c:extLst>
        </c:ser>
        <c:ser>
          <c:idx val="14"/>
          <c:order val="14"/>
          <c:val>
            <c:numRef>
              <c:f>'[19]9'!$F$21</c:f>
              <c:numCache>
                <c:formatCode>General</c:formatCode>
                <c:ptCount val="1"/>
                <c:pt idx="0">
                  <c:v>-3.2991999999999999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16D-4D65-901B-8E5BA08EF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35488"/>
        <c:axId val="113937024"/>
      </c:lineChart>
      <c:catAx>
        <c:axId val="11393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937024"/>
        <c:crosses val="autoZero"/>
        <c:auto val="1"/>
        <c:lblAlgn val="ctr"/>
        <c:lblOffset val="100"/>
        <c:noMultiLvlLbl val="0"/>
      </c:catAx>
      <c:valAx>
        <c:axId val="113937024"/>
        <c:scaling>
          <c:orientation val="minMax"/>
        </c:scaling>
        <c:delete val="0"/>
        <c:axPos val="l"/>
        <c:numFmt formatCode="0.000_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5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13935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29214768381161"/>
          <c:y val="0.30327868852459139"/>
          <c:w val="4.5666277172684844E-2"/>
          <c:h val="0.696721290497603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505" b="0" i="0" u="none" strike="noStrike" baseline="0">
              <a:solidFill>
                <a:srgbClr val="000000"/>
              </a:solidFill>
              <a:latin typeface="宋体"/>
              <a:ea typeface="宋体"/>
              <a:cs typeface="宋体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0.75000000000000266" l="0.75000000000000955" r="0.75000000000000955" t="0.75000000000000266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94275544275011E-2"/>
          <c:y val="0.10434826914176659"/>
          <c:w val="0.85507347226171027"/>
          <c:h val="0.79130770765840663"/>
        </c:manualLayout>
      </c:layout>
      <c:lineChart>
        <c:grouping val="standard"/>
        <c:varyColors val="0"/>
        <c:ser>
          <c:idx val="4"/>
          <c:order val="0"/>
          <c:tx>
            <c:strRef>
              <c:f>'FAI 45'!$B$20</c:f>
              <c:strCache>
                <c:ptCount val="1"/>
                <c:pt idx="0">
                  <c:v>A</c:v>
                </c:pt>
              </c:strCache>
            </c:strRef>
          </c:tx>
          <c:spPr>
            <a:ln w="3175">
              <a:solidFill>
                <a:srgbClr val="4600A5"/>
              </a:solidFill>
              <a:prstDash val="solid"/>
            </a:ln>
          </c:spPr>
          <c:marker>
            <c:symbol val="star"/>
            <c:size val="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'FAI 45'!$E$25:$N$25</c:f>
              <c:numCache>
                <c:formatCode>0.000_ </c:formatCode>
                <c:ptCount val="10"/>
                <c:pt idx="0">
                  <c:v>3.00000000000189E-4</c:v>
                </c:pt>
                <c:pt idx="1">
                  <c:v>1.0000000000021103E-4</c:v>
                </c:pt>
                <c:pt idx="2">
                  <c:v>7.0000000000014495E-4</c:v>
                </c:pt>
                <c:pt idx="3">
                  <c:v>3.00000000000189E-4</c:v>
                </c:pt>
                <c:pt idx="4">
                  <c:v>2.0000000000042206E-4</c:v>
                </c:pt>
                <c:pt idx="5">
                  <c:v>1.9999999999997797E-4</c:v>
                </c:pt>
                <c:pt idx="6">
                  <c:v>9.9999999999766942E-5</c:v>
                </c:pt>
                <c:pt idx="7">
                  <c:v>1.9999999999997797E-4</c:v>
                </c:pt>
                <c:pt idx="8">
                  <c:v>9.9999999999766942E-5</c:v>
                </c:pt>
                <c:pt idx="9">
                  <c:v>9.9999999999766942E-5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0-4A6C-AAD8-C676A71EDA05}"/>
            </c:ext>
          </c:extLst>
        </c:ser>
        <c:ser>
          <c:idx val="3"/>
          <c:order val="1"/>
          <c:tx>
            <c:strRef>
              <c:f>'FAI 45'!$B$26</c:f>
              <c:strCache>
                <c:ptCount val="1"/>
                <c:pt idx="0">
                  <c:v>B</c:v>
                </c:pt>
              </c:strCache>
            </c:strRef>
          </c:tx>
          <c:spPr>
            <a:ln w="3175">
              <a:solidFill>
                <a:srgbClr val="3333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chemeClr val="accent3">
                    <a:lumMod val="50000"/>
                  </a:schemeClr>
                </a:solidFill>
                <a:prstDash val="solid"/>
              </a:ln>
            </c:spPr>
          </c:marker>
          <c:val>
            <c:numRef>
              <c:f>'FAI 45'!$E$31:$N$31</c:f>
              <c:numCache>
                <c:formatCode>0.000_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7.9999999999991189E-4</c:v>
                </c:pt>
                <c:pt idx="3">
                  <c:v>1.9999999999997797E-4</c:v>
                </c:pt>
                <c:pt idx="4">
                  <c:v>1.0000000000021103E-4</c:v>
                </c:pt>
                <c:pt idx="5">
                  <c:v>1.9999999999997797E-4</c:v>
                </c:pt>
                <c:pt idx="6">
                  <c:v>9.9999999999766942E-5</c:v>
                </c:pt>
                <c:pt idx="7">
                  <c:v>1.9999999999997797E-4</c:v>
                </c:pt>
                <c:pt idx="8">
                  <c:v>9.9999999999766942E-5</c:v>
                </c:pt>
                <c:pt idx="9">
                  <c:v>9.9999999999766942E-5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0-4A6C-AAD8-C676A71EDA05}"/>
            </c:ext>
          </c:extLst>
        </c:ser>
        <c:ser>
          <c:idx val="0"/>
          <c:order val="2"/>
          <c:tx>
            <c:strRef>
              <c:f>'FAI 45'!$B$32</c:f>
              <c:strCache>
                <c:ptCount val="1"/>
                <c:pt idx="0">
                  <c:v>C</c:v>
                </c:pt>
              </c:strCache>
            </c:strRef>
          </c:tx>
          <c:spPr>
            <a:ln w="3175">
              <a:solidFill>
                <a:srgbClr val="00009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'FAI 45'!$E$37:$N$37</c:f>
              <c:numCache>
                <c:formatCode>0.000_ </c:formatCode>
                <c:ptCount val="10"/>
                <c:pt idx="0">
                  <c:v>9.9999999999766942E-5</c:v>
                </c:pt>
                <c:pt idx="1">
                  <c:v>9.9999999999766942E-5</c:v>
                </c:pt>
                <c:pt idx="2">
                  <c:v>5.0000000000016698E-4</c:v>
                </c:pt>
                <c:pt idx="3">
                  <c:v>3.9999999999995595E-4</c:v>
                </c:pt>
                <c:pt idx="4">
                  <c:v>1.0000000000021103E-4</c:v>
                </c:pt>
                <c:pt idx="5">
                  <c:v>9.9999999999766942E-5</c:v>
                </c:pt>
                <c:pt idx="6">
                  <c:v>1.9999999999997797E-4</c:v>
                </c:pt>
                <c:pt idx="7">
                  <c:v>1.9999999999997797E-4</c:v>
                </c:pt>
                <c:pt idx="8">
                  <c:v>1.9999999999997797E-4</c:v>
                </c:pt>
                <c:pt idx="9">
                  <c:v>1.0000000000021103E-4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'[19]100Hz GRR'!$D$46:$N$46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C20-4A6C-AAD8-C676A71EDA05}"/>
            </c:ext>
          </c:extLst>
        </c:ser>
        <c:ser>
          <c:idx val="1"/>
          <c:order val="3"/>
          <c:tx>
            <c:strRef>
              <c:f>'FAI 45'!$D$50</c:f>
              <c:strCache>
                <c:ptCount val="1"/>
                <c:pt idx="0">
                  <c:v>UCLR</c:v>
                </c:pt>
              </c:strCache>
            </c:strRef>
          </c:tx>
          <c:spPr>
            <a:ln w="3175">
              <a:solidFill>
                <a:srgbClr val="DD0806"/>
              </a:solidFill>
              <a:prstDash val="solid"/>
            </a:ln>
          </c:spPr>
          <c:marker>
            <c:symbol val="none"/>
          </c:marker>
          <c:val>
            <c:numRef>
              <c:f>'FAI 45'!$E$50:$N$50</c:f>
              <c:numCache>
                <c:formatCode>0.0000</c:formatCode>
                <c:ptCount val="10"/>
                <c:pt idx="0">
                  <c:v>5.2358333333329466E-4</c:v>
                </c:pt>
                <c:pt idx="1">
                  <c:v>5.2358333333329466E-4</c:v>
                </c:pt>
                <c:pt idx="2">
                  <c:v>5.2358333333329466E-4</c:v>
                </c:pt>
                <c:pt idx="3">
                  <c:v>5.2358333333329466E-4</c:v>
                </c:pt>
                <c:pt idx="4">
                  <c:v>5.2358333333329466E-4</c:v>
                </c:pt>
                <c:pt idx="5">
                  <c:v>5.2358333333329466E-4</c:v>
                </c:pt>
                <c:pt idx="6">
                  <c:v>5.2358333333329466E-4</c:v>
                </c:pt>
                <c:pt idx="7">
                  <c:v>5.2358333333329466E-4</c:v>
                </c:pt>
                <c:pt idx="8">
                  <c:v>5.2358333333329466E-4</c:v>
                </c:pt>
                <c:pt idx="9">
                  <c:v>5.2358333333329466E-4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'[19]100Hz GRR'!$D$46:$N$46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C20-4A6C-AAD8-C676A71EDA05}"/>
            </c:ext>
          </c:extLst>
        </c:ser>
        <c:ser>
          <c:idx val="2"/>
          <c:order val="4"/>
          <c:tx>
            <c:strRef>
              <c:f>'FAI 45'!$D$51</c:f>
              <c:strCache>
                <c:ptCount val="1"/>
                <c:pt idx="0">
                  <c:v>LCLR</c:v>
                </c:pt>
              </c:strCache>
            </c:strRef>
          </c:tx>
          <c:spPr>
            <a:ln w="3175">
              <a:solidFill>
                <a:srgbClr val="DD0806"/>
              </a:solidFill>
              <a:prstDash val="solid"/>
            </a:ln>
          </c:spPr>
          <c:marker>
            <c:symbol val="none"/>
          </c:marker>
          <c:val>
            <c:numRef>
              <c:f>'FAI 45'!$E$51:$N$51</c:f>
              <c:numCache>
                <c:formatCode>0.0000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'[19]100Hz GRR'!$D$46:$N$46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C20-4A6C-AAD8-C676A71ED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3648"/>
        <c:axId val="114213632"/>
      </c:lineChart>
      <c:catAx>
        <c:axId val="114203648"/>
        <c:scaling>
          <c:orientation val="minMax"/>
        </c:scaling>
        <c:delete val="1"/>
        <c:axPos val="b"/>
        <c:majorTickMark val="out"/>
        <c:minorTickMark val="none"/>
        <c:tickLblPos val="none"/>
        <c:crossAx val="114213632"/>
        <c:crosses val="autoZero"/>
        <c:auto val="1"/>
        <c:lblAlgn val="ctr"/>
        <c:lblOffset val="100"/>
        <c:noMultiLvlLbl val="0"/>
      </c:catAx>
      <c:valAx>
        <c:axId val="114213632"/>
        <c:scaling>
          <c:orientation val="minMax"/>
        </c:scaling>
        <c:delete val="0"/>
        <c:axPos val="l"/>
        <c:numFmt formatCode="0.000_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57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14203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77615129175466"/>
          <c:y val="0.29565342923500881"/>
          <c:w val="5.0567646421534794E-2"/>
          <c:h val="0.573915480279722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505" b="0" i="0" u="none" strike="noStrike" baseline="0">
              <a:solidFill>
                <a:srgbClr val="000000"/>
              </a:solidFill>
              <a:latin typeface="宋体"/>
              <a:ea typeface="宋体"/>
              <a:cs typeface="宋体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0.75000000000000266" l="0.75000000000000955" r="0.75000000000000955" t="0.75000000000000266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r>
              <a: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</a:rPr>
              <a:t>变差比重Components of variation</a:t>
            </a:r>
          </a:p>
        </c:rich>
      </c:tx>
      <c:layout>
        <c:manualLayout>
          <c:xMode val="edge"/>
          <c:yMode val="edge"/>
          <c:x val="0.21776532920087124"/>
          <c:y val="3.3161886874232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74851941535142E-2"/>
          <c:y val="0.18471379075068767"/>
          <c:w val="0.68126187099874413"/>
          <c:h val="0.643314078522090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'FAI 45'!$C$137:$C$140</c:f>
              <c:strCache>
                <c:ptCount val="4"/>
                <c:pt idx="0">
                  <c:v>Source</c:v>
                </c:pt>
                <c:pt idx="1">
                  <c:v>Total Gauge R&amp;R</c:v>
                </c:pt>
                <c:pt idx="2">
                  <c:v>Repeatability</c:v>
                </c:pt>
                <c:pt idx="3">
                  <c:v>Reproducibility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8477609849878601E-2"/>
                  <c:y val="1.77751787934079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n-US" sz="7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  <a:cs typeface="宋体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58-40C5-9EE2-B7F23AC807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7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'FAI 45'!$B$143</c:f>
              <c:strCache>
                <c:ptCount val="1"/>
                <c:pt idx="0">
                  <c:v>Part </c:v>
                </c:pt>
              </c:strCache>
            </c:strRef>
          </c:cat>
          <c:val>
            <c:numRef>
              <c:f>'FAI 45'!$C$143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E058-40C5-9EE2-B7F23AC807A7}"/>
            </c:ext>
          </c:extLst>
        </c:ser>
        <c:ser>
          <c:idx val="4"/>
          <c:order val="1"/>
          <c:tx>
            <c:strRef>
              <c:f>'FAI 45'!$D$137:$D$140</c:f>
              <c:strCache>
                <c:ptCount val="4"/>
                <c:pt idx="0">
                  <c:v>Source</c:v>
                </c:pt>
                <c:pt idx="1">
                  <c:v>Total Gauge R&amp;R</c:v>
                </c:pt>
                <c:pt idx="2">
                  <c:v>Repeatability</c:v>
                </c:pt>
                <c:pt idx="3">
                  <c:v>Reproducibility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7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'FAI 45'!$B$143</c:f>
              <c:strCache>
                <c:ptCount val="1"/>
                <c:pt idx="0">
                  <c:v>Part </c:v>
                </c:pt>
              </c:strCache>
            </c:strRef>
          </c:cat>
          <c:val>
            <c:numRef>
              <c:f>'FAI 45'!$D$143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58-40C5-9EE2-B7F23AC807A7}"/>
            </c:ext>
          </c:extLst>
        </c:ser>
        <c:ser>
          <c:idx val="6"/>
          <c:order val="2"/>
          <c:tx>
            <c:strRef>
              <c:f>'FAI 45'!$E$137:$E$140</c:f>
              <c:strCache>
                <c:ptCount val="4"/>
                <c:pt idx="0">
                  <c:v>Source</c:v>
                </c:pt>
                <c:pt idx="1">
                  <c:v>Total Gauge R&amp;R</c:v>
                </c:pt>
                <c:pt idx="2">
                  <c:v>Repeatability</c:v>
                </c:pt>
                <c:pt idx="3">
                  <c:v>Reproducibility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7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'FAI 45'!$B$143</c:f>
              <c:strCache>
                <c:ptCount val="1"/>
                <c:pt idx="0">
                  <c:v>Part </c:v>
                </c:pt>
              </c:strCache>
            </c:strRef>
          </c:cat>
          <c:val>
            <c:numRef>
              <c:f>'FAI 45'!$E$143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E058-40C5-9EE2-B7F23AC807A7}"/>
            </c:ext>
          </c:extLst>
        </c:ser>
        <c:ser>
          <c:idx val="0"/>
          <c:order val="3"/>
          <c:tx>
            <c:strRef>
              <c:f>'FAI 45'!$J$137:$J$140</c:f>
              <c:strCache>
                <c:ptCount val="4"/>
                <c:pt idx="0">
                  <c:v>% Contribution</c:v>
                </c:pt>
                <c:pt idx="1">
                  <c:v>0.70%</c:v>
                </c:pt>
                <c:pt idx="2">
                  <c:v>0.56%</c:v>
                </c:pt>
                <c:pt idx="3">
                  <c:v>0.14%</c:v>
                </c:pt>
              </c:strCache>
            </c:strRef>
          </c:tx>
          <c:spPr>
            <a:solidFill>
              <a:srgbClr val="4572A7"/>
            </a:solidFill>
            <a:ln w="25400">
              <a:noFill/>
            </a:ln>
          </c:spPr>
          <c:invertIfNegative val="0"/>
          <c:cat>
            <c:strRef>
              <c:f>'FAI 45'!$B$143</c:f>
              <c:strCache>
                <c:ptCount val="1"/>
                <c:pt idx="0">
                  <c:v>Part </c:v>
                </c:pt>
              </c:strCache>
            </c:strRef>
          </c:cat>
          <c:val>
            <c:numRef>
              <c:f>'FAI 45'!$J$143</c:f>
              <c:numCache>
                <c:formatCode>0.00%</c:formatCode>
                <c:ptCount val="1"/>
                <c:pt idx="0">
                  <c:v>0.9930128376554882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58-40C5-9EE2-B7F23AC807A7}"/>
            </c:ext>
          </c:extLst>
        </c:ser>
        <c:ser>
          <c:idx val="1"/>
          <c:order val="4"/>
          <c:tx>
            <c:strRef>
              <c:f>'FAI 45'!$L$137:$L$140</c:f>
              <c:strCache>
                <c:ptCount val="4"/>
                <c:pt idx="0">
                  <c:v>%TV</c:v>
                </c:pt>
                <c:pt idx="1">
                  <c:v>8.36%</c:v>
                </c:pt>
                <c:pt idx="2">
                  <c:v>7.51%</c:v>
                </c:pt>
                <c:pt idx="3">
                  <c:v>3.67%</c:v>
                </c:pt>
              </c:strCache>
            </c:strRef>
          </c:tx>
          <c:spPr>
            <a:solidFill>
              <a:srgbClr val="AA4643"/>
            </a:solidFill>
            <a:ln w="25400">
              <a:noFill/>
            </a:ln>
          </c:spPr>
          <c:invertIfNegative val="0"/>
          <c:cat>
            <c:strRef>
              <c:f>'FAI 45'!$B$143</c:f>
              <c:strCache>
                <c:ptCount val="1"/>
                <c:pt idx="0">
                  <c:v>Part </c:v>
                </c:pt>
              </c:strCache>
            </c:strRef>
          </c:cat>
          <c:val>
            <c:numRef>
              <c:f>'FAI 45'!$L$143</c:f>
              <c:numCache>
                <c:formatCode>0.00%</c:formatCode>
                <c:ptCount val="1"/>
                <c:pt idx="0">
                  <c:v>0.99650029485970959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58-40C5-9EE2-B7F23AC807A7}"/>
            </c:ext>
          </c:extLst>
        </c:ser>
        <c:ser>
          <c:idx val="3"/>
          <c:order val="5"/>
          <c:tx>
            <c:strRef>
              <c:f>'FAI 45'!$N$137:$N$140</c:f>
              <c:strCache>
                <c:ptCount val="4"/>
                <c:pt idx="0">
                  <c:v>%Tolerance</c:v>
                </c:pt>
                <c:pt idx="1">
                  <c:v>2.56%</c:v>
                </c:pt>
                <c:pt idx="2">
                  <c:v>2.30%</c:v>
                </c:pt>
                <c:pt idx="3">
                  <c:v>1.13%</c:v>
                </c:pt>
              </c:strCache>
            </c:strRef>
          </c:tx>
          <c:spPr>
            <a:solidFill>
              <a:srgbClr val="71588F"/>
            </a:solidFill>
            <a:ln w="25400">
              <a:noFill/>
            </a:ln>
          </c:spPr>
          <c:invertIfNegative val="0"/>
          <c:cat>
            <c:strRef>
              <c:f>'FAI 45'!$B$143</c:f>
              <c:strCache>
                <c:ptCount val="1"/>
                <c:pt idx="0">
                  <c:v>Part </c:v>
                </c:pt>
              </c:strCache>
            </c:strRef>
          </c:cat>
          <c:val>
            <c:numRef>
              <c:f>'FAI 45'!$N$143</c:f>
              <c:numCache>
                <c:formatCode>0.00%</c:formatCode>
                <c:ptCount val="1"/>
                <c:pt idx="0">
                  <c:v>0.30555641401239308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58-40C5-9EE2-B7F23AC8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62304"/>
        <c:axId val="114233728"/>
      </c:barChart>
      <c:catAx>
        <c:axId val="114162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1423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233728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14162304"/>
        <c:crosses val="autoZero"/>
        <c:crossBetween val="between"/>
        <c:majorUnit val="2"/>
        <c:min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55968592471251"/>
          <c:y val="1.6396977223484651E-2"/>
          <c:w val="0.17447665522799541"/>
          <c:h val="0.983603022776515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宋体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0.75000000000000266" l="0.75000000000000955" r="0.75000000000000955" t="0.75000000000000266" header="0.5" footer="0.5"/>
    <c:pageSetup paperSize="9" orientation="landscape" horizontalDpi="-1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Response by part</a:t>
            </a:r>
          </a:p>
        </c:rich>
      </c:tx>
      <c:layout>
        <c:manualLayout>
          <c:xMode val="edge"/>
          <c:yMode val="edge"/>
          <c:x val="0.36627050305038988"/>
          <c:y val="1.86994108253950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49105246195709"/>
          <c:y val="7.6724719754858228E-2"/>
          <c:w val="0.81690328111997801"/>
          <c:h val="0.83077339129302663"/>
        </c:manualLayout>
      </c:layout>
      <c:lineChart>
        <c:grouping val="standard"/>
        <c:varyColors val="0"/>
        <c:ser>
          <c:idx val="9"/>
          <c:order val="9"/>
          <c:spPr>
            <a:ln w="12700">
              <a:solidFill>
                <a:srgbClr val="0000D4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val>
            <c:numRef>
              <c:f>'FAI 45'!$E$34:$N$34</c:f>
              <c:numCache>
                <c:formatCode>0.0000_ </c:formatCode>
                <c:ptCount val="10"/>
                <c:pt idx="0">
                  <c:v>3.3060999999999998</c:v>
                </c:pt>
                <c:pt idx="1">
                  <c:v>3.3056999999999999</c:v>
                </c:pt>
                <c:pt idx="2">
                  <c:v>3.3035000000000001</c:v>
                </c:pt>
                <c:pt idx="3">
                  <c:v>3.2989999999999999</c:v>
                </c:pt>
                <c:pt idx="4">
                  <c:v>3.3045</c:v>
                </c:pt>
                <c:pt idx="5">
                  <c:v>3.3033000000000001</c:v>
                </c:pt>
                <c:pt idx="6">
                  <c:v>3.3035000000000001</c:v>
                </c:pt>
                <c:pt idx="7">
                  <c:v>3.3014000000000001</c:v>
                </c:pt>
                <c:pt idx="8">
                  <c:v>3.3048999999999999</c:v>
                </c:pt>
                <c:pt idx="9">
                  <c:v>3.3037000000000001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6-4E60-9EE6-C416EC244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4224"/>
        <c:axId val="114325760"/>
      </c:lineChar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'FAI 45'!$E$19:$N$19</c:f>
              <c:numCache>
                <c:formatCode>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56-4E60-9EE6-C416EC24463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'FAI 45'!$E$20:$N$20</c:f>
              <c:numCache>
                <c:formatCode>0.0000_ </c:formatCode>
                <c:ptCount val="10"/>
                <c:pt idx="0">
                  <c:v>3.3064</c:v>
                </c:pt>
                <c:pt idx="1">
                  <c:v>3.3056999999999999</c:v>
                </c:pt>
                <c:pt idx="2">
                  <c:v>3.3033000000000001</c:v>
                </c:pt>
                <c:pt idx="3">
                  <c:v>3.2995000000000001</c:v>
                </c:pt>
                <c:pt idx="4">
                  <c:v>3.3046000000000002</c:v>
                </c:pt>
                <c:pt idx="5">
                  <c:v>3.3031999999999999</c:v>
                </c:pt>
                <c:pt idx="6">
                  <c:v>3.3035000000000001</c:v>
                </c:pt>
                <c:pt idx="7">
                  <c:v>3.3016000000000001</c:v>
                </c:pt>
                <c:pt idx="8">
                  <c:v>3.3048000000000002</c:v>
                </c:pt>
                <c:pt idx="9">
                  <c:v>3.3035000000000001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56-4E60-9EE6-C416EC244636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'FAI 45'!$E$21:$N$21</c:f>
              <c:numCache>
                <c:formatCode>0.0000_ </c:formatCode>
                <c:ptCount val="10"/>
                <c:pt idx="0">
                  <c:v>3.3060999999999998</c:v>
                </c:pt>
                <c:pt idx="1">
                  <c:v>3.3056999999999999</c:v>
                </c:pt>
                <c:pt idx="2">
                  <c:v>3.3026</c:v>
                </c:pt>
                <c:pt idx="3">
                  <c:v>3.2991999999999999</c:v>
                </c:pt>
                <c:pt idx="4">
                  <c:v>3.3046000000000002</c:v>
                </c:pt>
                <c:pt idx="5">
                  <c:v>3.3033999999999999</c:v>
                </c:pt>
                <c:pt idx="6">
                  <c:v>3.3035000000000001</c:v>
                </c:pt>
                <c:pt idx="7">
                  <c:v>3.3014000000000001</c:v>
                </c:pt>
                <c:pt idx="8">
                  <c:v>3.3048000000000002</c:v>
                </c:pt>
                <c:pt idx="9">
                  <c:v>3.3035999999999999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56-4E60-9EE6-C416EC244636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'FAI 45'!$E$22:$N$22</c:f>
              <c:numCache>
                <c:formatCode>0.0000_ </c:formatCode>
                <c:ptCount val="10"/>
                <c:pt idx="0">
                  <c:v>3.3060999999999998</c:v>
                </c:pt>
                <c:pt idx="1">
                  <c:v>3.3058000000000001</c:v>
                </c:pt>
                <c:pt idx="2">
                  <c:v>3.3026</c:v>
                </c:pt>
                <c:pt idx="3">
                  <c:v>3.2991999999999999</c:v>
                </c:pt>
                <c:pt idx="4">
                  <c:v>3.3043999999999998</c:v>
                </c:pt>
                <c:pt idx="5">
                  <c:v>3.3033999999999999</c:v>
                </c:pt>
                <c:pt idx="6">
                  <c:v>3.3035999999999999</c:v>
                </c:pt>
                <c:pt idx="7">
                  <c:v>3.3014999999999999</c:v>
                </c:pt>
                <c:pt idx="8">
                  <c:v>3.3048999999999999</c:v>
                </c:pt>
                <c:pt idx="9">
                  <c:v>3.3035999999999999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D56-4E60-9EE6-C416EC244636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'FAI 45'!$E$26:$N$26</c:f>
              <c:numCache>
                <c:formatCode>0.0000_ </c:formatCode>
                <c:ptCount val="10"/>
                <c:pt idx="0">
                  <c:v>3.306</c:v>
                </c:pt>
                <c:pt idx="1">
                  <c:v>3.3056999999999999</c:v>
                </c:pt>
                <c:pt idx="2">
                  <c:v>3.3027000000000002</c:v>
                </c:pt>
                <c:pt idx="3">
                  <c:v>3.2991999999999999</c:v>
                </c:pt>
                <c:pt idx="4">
                  <c:v>3.3045</c:v>
                </c:pt>
                <c:pt idx="5">
                  <c:v>3.3033000000000001</c:v>
                </c:pt>
                <c:pt idx="6">
                  <c:v>3.3035999999999999</c:v>
                </c:pt>
                <c:pt idx="7">
                  <c:v>3.3012999999999999</c:v>
                </c:pt>
                <c:pt idx="8">
                  <c:v>3.3046000000000002</c:v>
                </c:pt>
                <c:pt idx="9">
                  <c:v>3.3035000000000001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D56-4E60-9EE6-C416EC244636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'FAI 45'!$E$27:$N$27</c:f>
              <c:numCache>
                <c:formatCode>0.0000_ </c:formatCode>
                <c:ptCount val="10"/>
                <c:pt idx="0">
                  <c:v>3.306</c:v>
                </c:pt>
                <c:pt idx="1">
                  <c:v>3.3056999999999999</c:v>
                </c:pt>
                <c:pt idx="2">
                  <c:v>3.3035000000000001</c:v>
                </c:pt>
                <c:pt idx="3">
                  <c:v>3.2991000000000001</c:v>
                </c:pt>
                <c:pt idx="4">
                  <c:v>3.3045</c:v>
                </c:pt>
                <c:pt idx="5">
                  <c:v>3.3035000000000001</c:v>
                </c:pt>
                <c:pt idx="6">
                  <c:v>3.3035999999999999</c:v>
                </c:pt>
                <c:pt idx="7">
                  <c:v>3.3014000000000001</c:v>
                </c:pt>
                <c:pt idx="8">
                  <c:v>3.3046000000000002</c:v>
                </c:pt>
                <c:pt idx="9">
                  <c:v>3.3035999999999999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D56-4E60-9EE6-C416EC244636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'FAI 45'!$E$28:$N$28</c:f>
              <c:numCache>
                <c:formatCode>0.0000_ </c:formatCode>
                <c:ptCount val="10"/>
                <c:pt idx="0">
                  <c:v>3.306</c:v>
                </c:pt>
                <c:pt idx="1">
                  <c:v>3.3056999999999999</c:v>
                </c:pt>
                <c:pt idx="2">
                  <c:v>3.3035000000000001</c:v>
                </c:pt>
                <c:pt idx="3">
                  <c:v>3.2989999999999999</c:v>
                </c:pt>
                <c:pt idx="4">
                  <c:v>3.3046000000000002</c:v>
                </c:pt>
                <c:pt idx="5">
                  <c:v>3.3033999999999999</c:v>
                </c:pt>
                <c:pt idx="6">
                  <c:v>3.3035000000000001</c:v>
                </c:pt>
                <c:pt idx="7">
                  <c:v>3.3012000000000001</c:v>
                </c:pt>
                <c:pt idx="8">
                  <c:v>3.3047</c:v>
                </c:pt>
                <c:pt idx="9">
                  <c:v>3.3035000000000001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D56-4E60-9EE6-C416EC244636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'FAI 45'!$E$32:$N$32</c:f>
              <c:numCache>
                <c:formatCode>0.0000_ </c:formatCode>
                <c:ptCount val="10"/>
                <c:pt idx="0">
                  <c:v>3.306</c:v>
                </c:pt>
                <c:pt idx="1">
                  <c:v>3.3056000000000001</c:v>
                </c:pt>
                <c:pt idx="2">
                  <c:v>3.3029999999999999</c:v>
                </c:pt>
                <c:pt idx="3">
                  <c:v>3.2993999999999999</c:v>
                </c:pt>
                <c:pt idx="4">
                  <c:v>3.3045</c:v>
                </c:pt>
                <c:pt idx="5">
                  <c:v>3.3033999999999999</c:v>
                </c:pt>
                <c:pt idx="6">
                  <c:v>3.3037000000000001</c:v>
                </c:pt>
                <c:pt idx="7">
                  <c:v>3.3012000000000001</c:v>
                </c:pt>
                <c:pt idx="8">
                  <c:v>3.3048000000000002</c:v>
                </c:pt>
                <c:pt idx="9">
                  <c:v>3.3035999999999999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D56-4E60-9EE6-C416EC244636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'FAI 45'!$E$33:$N$33</c:f>
              <c:numCache>
                <c:formatCode>0.0000_ </c:formatCode>
                <c:ptCount val="10"/>
                <c:pt idx="0">
                  <c:v>3.3060999999999998</c:v>
                </c:pt>
                <c:pt idx="1">
                  <c:v>3.3056000000000001</c:v>
                </c:pt>
                <c:pt idx="2">
                  <c:v>3.3035000000000001</c:v>
                </c:pt>
                <c:pt idx="3">
                  <c:v>3.2991000000000001</c:v>
                </c:pt>
                <c:pt idx="4">
                  <c:v>3.3043999999999998</c:v>
                </c:pt>
                <c:pt idx="5">
                  <c:v>3.3033999999999999</c:v>
                </c:pt>
                <c:pt idx="6">
                  <c:v>3.3035000000000001</c:v>
                </c:pt>
                <c:pt idx="7">
                  <c:v>3.3012999999999999</c:v>
                </c:pt>
                <c:pt idx="8">
                  <c:v>3.3047</c:v>
                </c:pt>
                <c:pt idx="9">
                  <c:v>3.3037000000000001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D56-4E60-9EE6-C416EC244636}"/>
            </c:ext>
          </c:extLst>
        </c:ser>
        <c:ser>
          <c:idx val="10"/>
          <c:order val="10"/>
          <c:spPr>
            <a:ln w="28575">
              <a:noFill/>
            </a:ln>
          </c:spPr>
          <c:marker>
            <c:spPr>
              <a:solidFill>
                <a:srgbClr val="91C3D5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yVal>
            <c:numRef>
              <c:f>'FAI 45'!$E$38:$N$38</c:f>
              <c:numCache>
                <c:formatCode>0.000_ </c:formatCode>
                <c:ptCount val="10"/>
                <c:pt idx="0">
                  <c:v>3.3060888888888891</c:v>
                </c:pt>
                <c:pt idx="1">
                  <c:v>3.3056888888888887</c:v>
                </c:pt>
                <c:pt idx="2">
                  <c:v>3.3031333333333333</c:v>
                </c:pt>
                <c:pt idx="3">
                  <c:v>3.2991888888888883</c:v>
                </c:pt>
                <c:pt idx="4">
                  <c:v>3.3045111111111116</c:v>
                </c:pt>
                <c:pt idx="5">
                  <c:v>3.3033666666666668</c:v>
                </c:pt>
                <c:pt idx="6">
                  <c:v>3.3035555555555556</c:v>
                </c:pt>
                <c:pt idx="7">
                  <c:v>3.301366666666667</c:v>
                </c:pt>
                <c:pt idx="8">
                  <c:v>3.3047555555555559</c:v>
                </c:pt>
                <c:pt idx="9">
                  <c:v>3.3035888888888887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D56-4E60-9EE6-C416EC244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24224"/>
        <c:axId val="114325760"/>
      </c:scatterChart>
      <c:catAx>
        <c:axId val="11432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1432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32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14324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0.75000000000000266" l="0.75000000000000955" r="0.75000000000000955" t="0.75000000000000266" header="0.5" footer="0.5"/>
    <c:pageSetup paperSize="9" orientation="landscape" horizontalDpi="-1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zh-TW" sz="1000" b="0"/>
            </a:pPr>
            <a:r>
              <a:rPr lang="en-US" sz="1000" b="0"/>
              <a:t>Response by operator</a:t>
            </a:r>
            <a:endParaRPr lang="zh-CN" sz="1000" b="0"/>
          </a:p>
        </c:rich>
      </c:tx>
      <c:layout>
        <c:manualLayout>
          <c:xMode val="edge"/>
          <c:yMode val="edge"/>
          <c:x val="0.34593696621255893"/>
          <c:y val="2.0486657917760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83737831279578"/>
          <c:y val="0.15306160580159467"/>
          <c:w val="0.8162799966842339"/>
          <c:h val="0.7959203501682905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val>
            <c:numRef>
              <c:f>('FAI 45'!$E$23,'FAI 45'!$E$29,'FAI 45'!$E$35)</c:f>
              <c:numCache>
                <c:formatCode>0.000_ </c:formatCode>
                <c:ptCount val="3"/>
                <c:pt idx="0">
                  <c:v>3.3062</c:v>
                </c:pt>
                <c:pt idx="1">
                  <c:v>3.3059999999999996</c:v>
                </c:pt>
                <c:pt idx="2">
                  <c:v>3.3060666666666663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5-4FA0-91F2-4A8298137F6E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val>
            <c:numRef>
              <c:f>('FAI 45'!$F$23,'FAI 45'!$F$29,'FAI 45'!$F$35)</c:f>
              <c:numCache>
                <c:formatCode>0.000_ </c:formatCode>
                <c:ptCount val="3"/>
                <c:pt idx="0">
                  <c:v>3.305733333333333</c:v>
                </c:pt>
                <c:pt idx="1">
                  <c:v>3.3056999999999999</c:v>
                </c:pt>
                <c:pt idx="2">
                  <c:v>3.3056333333333332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5-4FA0-91F2-4A8298137F6E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val>
            <c:numRef>
              <c:f>('FAI 45'!$G$23,'FAI 45'!$G$29,'FAI 45'!$G$35)</c:f>
              <c:numCache>
                <c:formatCode>0.000_ </c:formatCode>
                <c:ptCount val="3"/>
                <c:pt idx="0">
                  <c:v>3.3028333333333335</c:v>
                </c:pt>
                <c:pt idx="1">
                  <c:v>3.3032333333333335</c:v>
                </c:pt>
                <c:pt idx="2">
                  <c:v>3.3033333333333332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F5-4FA0-91F2-4A8298137F6E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dPt>
            <c:idx val="1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4-D3F5-4FA0-91F2-4A8298137F6E}"/>
              </c:ext>
            </c:extLst>
          </c:dPt>
          <c:dPt>
            <c:idx val="2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6-D3F5-4FA0-91F2-4A8298137F6E}"/>
              </c:ext>
            </c:extLst>
          </c:dPt>
          <c:val>
            <c:numRef>
              <c:f>('FAI 45'!$H$23,'FAI 45'!$H$29,'FAI 45'!$H$35)</c:f>
              <c:numCache>
                <c:formatCode>0.000_ </c:formatCode>
                <c:ptCount val="3"/>
                <c:pt idx="0">
                  <c:v>3.2993000000000001</c:v>
                </c:pt>
                <c:pt idx="1">
                  <c:v>3.2990999999999997</c:v>
                </c:pt>
                <c:pt idx="2">
                  <c:v>3.2991666666666664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F5-4FA0-91F2-4A8298137F6E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val>
            <c:numRef>
              <c:f>('FAI 45'!$I$23,'FAI 45'!$I$29,'FAI 45'!$I$35)</c:f>
              <c:numCache>
                <c:formatCode>0.000_ </c:formatCode>
                <c:ptCount val="3"/>
                <c:pt idx="0">
                  <c:v>3.3045333333333335</c:v>
                </c:pt>
                <c:pt idx="1">
                  <c:v>3.3045333333333335</c:v>
                </c:pt>
                <c:pt idx="2">
                  <c:v>3.3044666666666664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F5-4FA0-91F2-4A8298137F6E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val>
            <c:numRef>
              <c:f>('FAI 45'!$J$23,'FAI 45'!$J$29,'FAI 45'!$J$35)</c:f>
              <c:numCache>
                <c:formatCode>0.000_ </c:formatCode>
                <c:ptCount val="3"/>
                <c:pt idx="0">
                  <c:v>3.3033333333333332</c:v>
                </c:pt>
                <c:pt idx="1">
                  <c:v>3.3033999999999999</c:v>
                </c:pt>
                <c:pt idx="2">
                  <c:v>3.3033666666666668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3F5-4FA0-91F2-4A8298137F6E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val>
            <c:numRef>
              <c:f>('FAI 45'!$K$23,'FAI 45'!$K$29,'FAI 45'!$K$35)</c:f>
              <c:numCache>
                <c:formatCode>0.000_ </c:formatCode>
                <c:ptCount val="3"/>
                <c:pt idx="0">
                  <c:v>3.3035333333333337</c:v>
                </c:pt>
                <c:pt idx="1">
                  <c:v>3.3035666666666668</c:v>
                </c:pt>
                <c:pt idx="2">
                  <c:v>3.3035666666666668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F5-4FA0-91F2-4A8298137F6E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val>
            <c:numRef>
              <c:f>('FAI 45'!$L$23,'FAI 45'!$L$29,'FAI 45'!$L$35)</c:f>
              <c:numCache>
                <c:formatCode>0.000_ </c:formatCode>
                <c:ptCount val="3"/>
                <c:pt idx="0">
                  <c:v>3.3014999999999994</c:v>
                </c:pt>
                <c:pt idx="1">
                  <c:v>3.3012999999999999</c:v>
                </c:pt>
                <c:pt idx="2">
                  <c:v>3.3012999999999999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3F5-4FA0-91F2-4A8298137F6E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val>
            <c:numRef>
              <c:f>('FAI 45'!$M$23,'FAI 45'!$M$29,'FAI 45'!$M$35)</c:f>
              <c:numCache>
                <c:formatCode>0.000_ </c:formatCode>
                <c:ptCount val="3"/>
                <c:pt idx="0">
                  <c:v>3.3048333333333333</c:v>
                </c:pt>
                <c:pt idx="1">
                  <c:v>3.3046333333333333</c:v>
                </c:pt>
                <c:pt idx="2">
                  <c:v>3.3048000000000002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3F5-4FA0-91F2-4A8298137F6E}"/>
            </c:ext>
          </c:extLst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2060"/>
                </a:solidFill>
              </a:ln>
            </c:spPr>
          </c:marker>
          <c:val>
            <c:numRef>
              <c:f>('FAI 45'!$N$23,'FAI 45'!$N$29,'FAI 45'!$N$35)</c:f>
              <c:numCache>
                <c:formatCode>0.000_ </c:formatCode>
                <c:ptCount val="3"/>
                <c:pt idx="0">
                  <c:v>3.3035666666666668</c:v>
                </c:pt>
                <c:pt idx="1">
                  <c:v>3.3035333333333337</c:v>
                </c:pt>
                <c:pt idx="2">
                  <c:v>3.303666666666667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3F5-4FA0-91F2-4A8298137F6E}"/>
            </c:ext>
          </c:extLst>
        </c:ser>
        <c:ser>
          <c:idx val="10"/>
          <c:order val="10"/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1138DD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('FAI 45'!$Q$23,'FAI 45'!$Q$29,'FAI 45'!$Q$35)</c:f>
              <c:numCache>
                <c:formatCode>0.000000_ </c:formatCode>
                <c:ptCount val="3"/>
                <c:pt idx="0">
                  <c:v>3.303536666666667</c:v>
                </c:pt>
                <c:pt idx="1">
                  <c:v>3.3034999999999997</c:v>
                </c:pt>
                <c:pt idx="2">
                  <c:v>3.303536666666667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3F5-4FA0-91F2-4A8298137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04096"/>
        <c:axId val="114442624"/>
      </c:lineChart>
      <c:catAx>
        <c:axId val="11560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lang="zh-TW"/>
            </a:pPr>
            <a:endParaRPr lang="en-US"/>
          </a:p>
        </c:txPr>
        <c:crossAx val="114442624"/>
        <c:crosses val="autoZero"/>
        <c:auto val="1"/>
        <c:lblAlgn val="ctr"/>
        <c:lblOffset val="100"/>
        <c:noMultiLvlLbl val="0"/>
      </c:catAx>
      <c:valAx>
        <c:axId val="1144426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lang="zh-TW"/>
            </a:pPr>
            <a:endParaRPr lang="en-US"/>
          </a:p>
        </c:txPr>
        <c:crossAx val="115604096"/>
        <c:crosses val="autoZero"/>
        <c:crossBetween val="between"/>
      </c:valAx>
      <c:spPr>
        <a:solidFill>
          <a:srgbClr val="BFBFB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/>
      </a:pPr>
      <a:endParaRPr lang="en-US"/>
    </a:p>
  </c:txPr>
  <c:printSettings>
    <c:headerFooter alignWithMargins="0"/>
    <c:pageMargins b="0.75000000000000855" l="0.70000000000000262" r="0.70000000000000262" t="0.7500000000000085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chart" Target="../charts/chart4.xml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chart" Target="../charts/chart3.xml"/><Relationship Id="rId2" Type="http://schemas.openxmlformats.org/officeDocument/2006/relationships/image" Target="../media/image2.emf"/><Relationship Id="rId16" Type="http://schemas.openxmlformats.org/officeDocument/2006/relationships/chart" Target="../charts/chart2.xml"/><Relationship Id="rId20" Type="http://schemas.openxmlformats.org/officeDocument/2006/relationships/image" Target="../media/image15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chart" Target="../charts/chart1.xml"/><Relationship Id="rId10" Type="http://schemas.openxmlformats.org/officeDocument/2006/relationships/image" Target="../media/image10.emf"/><Relationship Id="rId19" Type="http://schemas.openxmlformats.org/officeDocument/2006/relationships/chart" Target="../charts/chart5.xml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45</xdr:row>
      <xdr:rowOff>152400</xdr:rowOff>
    </xdr:from>
    <xdr:to>
      <xdr:col>3</xdr:col>
      <xdr:colOff>292100</xdr:colOff>
      <xdr:row>45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406525" y="947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3</xdr:col>
      <xdr:colOff>292100</xdr:colOff>
      <xdr:row>56</xdr:row>
      <xdr:rowOff>165100</xdr:rowOff>
    </xdr:from>
    <xdr:to>
      <xdr:col>3</xdr:col>
      <xdr:colOff>292100</xdr:colOff>
      <xdr:row>56</xdr:row>
      <xdr:rowOff>165100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406525" y="1021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3</xdr:col>
      <xdr:colOff>292100</xdr:colOff>
      <xdr:row>47</xdr:row>
      <xdr:rowOff>12700</xdr:rowOff>
    </xdr:from>
    <xdr:to>
      <xdr:col>3</xdr:col>
      <xdr:colOff>292100</xdr:colOff>
      <xdr:row>47</xdr:row>
      <xdr:rowOff>12700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406525" y="955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3</xdr:col>
      <xdr:colOff>292100</xdr:colOff>
      <xdr:row>79</xdr:row>
      <xdr:rowOff>0</xdr:rowOff>
    </xdr:from>
    <xdr:to>
      <xdr:col>3</xdr:col>
      <xdr:colOff>292100</xdr:colOff>
      <xdr:row>79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1406525" y="11706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3</xdr:col>
      <xdr:colOff>292100</xdr:colOff>
      <xdr:row>79</xdr:row>
      <xdr:rowOff>0</xdr:rowOff>
    </xdr:from>
    <xdr:to>
      <xdr:col>3</xdr:col>
      <xdr:colOff>292100</xdr:colOff>
      <xdr:row>79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406525" y="11706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3</xdr:col>
      <xdr:colOff>292100</xdr:colOff>
      <xdr:row>79</xdr:row>
      <xdr:rowOff>0</xdr:rowOff>
    </xdr:from>
    <xdr:to>
      <xdr:col>3</xdr:col>
      <xdr:colOff>292100</xdr:colOff>
      <xdr:row>79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406525" y="11706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3</xdr:col>
      <xdr:colOff>787400</xdr:colOff>
      <xdr:row>50</xdr:row>
      <xdr:rowOff>50800</xdr:rowOff>
    </xdr:from>
    <xdr:to>
      <xdr:col>3</xdr:col>
      <xdr:colOff>342900</xdr:colOff>
      <xdr:row>50</xdr:row>
      <xdr:rowOff>50800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577975" y="979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 editAs="oneCell">
    <xdr:from>
      <xdr:col>15</xdr:col>
      <xdr:colOff>28575</xdr:colOff>
      <xdr:row>22</xdr:row>
      <xdr:rowOff>9525</xdr:rowOff>
    </xdr:from>
    <xdr:to>
      <xdr:col>16</xdr:col>
      <xdr:colOff>133350</xdr:colOff>
      <xdr:row>23</xdr:row>
      <xdr:rowOff>15586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6775" y="3629025"/>
          <a:ext cx="447675" cy="244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23</xdr:row>
      <xdr:rowOff>228004</xdr:rowOff>
    </xdr:from>
    <xdr:to>
      <xdr:col>16</xdr:col>
      <xdr:colOff>209550</xdr:colOff>
      <xdr:row>25</xdr:row>
      <xdr:rowOff>57149</xdr:rowOff>
    </xdr:to>
    <xdr:pic>
      <xdr:nvPicPr>
        <xdr:cNvPr id="10" name="Picture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300" y="4085629"/>
          <a:ext cx="514350" cy="30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38099</xdr:colOff>
      <xdr:row>28</xdr:row>
      <xdr:rowOff>0</xdr:rowOff>
    </xdr:from>
    <xdr:to>
      <xdr:col>16</xdr:col>
      <xdr:colOff>160420</xdr:colOff>
      <xdr:row>29</xdr:row>
      <xdr:rowOff>38100</xdr:rowOff>
    </xdr:to>
    <xdr:pic>
      <xdr:nvPicPr>
        <xdr:cNvPr id="11" name="Picture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6299" y="5048250"/>
          <a:ext cx="465221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1057275</xdr:colOff>
      <xdr:row>29</xdr:row>
      <xdr:rowOff>219075</xdr:rowOff>
    </xdr:from>
    <xdr:to>
      <xdr:col>16</xdr:col>
      <xdr:colOff>164247</xdr:colOff>
      <xdr:row>31</xdr:row>
      <xdr:rowOff>19051</xdr:rowOff>
    </xdr:to>
    <xdr:pic>
      <xdr:nvPicPr>
        <xdr:cNvPr id="12" name="Picture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0" y="5505450"/>
          <a:ext cx="5071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1047749</xdr:colOff>
      <xdr:row>33</xdr:row>
      <xdr:rowOff>206275</xdr:rowOff>
    </xdr:from>
    <xdr:to>
      <xdr:col>16</xdr:col>
      <xdr:colOff>187532</xdr:colOff>
      <xdr:row>35</xdr:row>
      <xdr:rowOff>67568</xdr:rowOff>
    </xdr:to>
    <xdr:pic>
      <xdr:nvPicPr>
        <xdr:cNvPr id="13" name="Picture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199" y="6445150"/>
          <a:ext cx="530433" cy="337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1057275</xdr:colOff>
      <xdr:row>35</xdr:row>
      <xdr:rowOff>219075</xdr:rowOff>
    </xdr:from>
    <xdr:to>
      <xdr:col>16</xdr:col>
      <xdr:colOff>111332</xdr:colOff>
      <xdr:row>37</xdr:row>
      <xdr:rowOff>39635</xdr:rowOff>
    </xdr:to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0" y="6934200"/>
          <a:ext cx="454232" cy="296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57150</xdr:colOff>
      <xdr:row>37</xdr:row>
      <xdr:rowOff>123825</xdr:rowOff>
    </xdr:from>
    <xdr:to>
      <xdr:col>16</xdr:col>
      <xdr:colOff>219075</xdr:colOff>
      <xdr:row>37</xdr:row>
      <xdr:rowOff>416949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5350" y="7315200"/>
          <a:ext cx="504825" cy="293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37</xdr:row>
      <xdr:rowOff>552450</xdr:rowOff>
    </xdr:from>
    <xdr:to>
      <xdr:col>16</xdr:col>
      <xdr:colOff>257175</xdr:colOff>
      <xdr:row>39</xdr:row>
      <xdr:rowOff>19050</xdr:rowOff>
    </xdr:to>
    <xdr:pic>
      <xdr:nvPicPr>
        <xdr:cNvPr id="16" name="Picture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3925" y="7743825"/>
          <a:ext cx="514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37</xdr:row>
      <xdr:rowOff>38100</xdr:rowOff>
    </xdr:from>
    <xdr:to>
      <xdr:col>3</xdr:col>
      <xdr:colOff>340179</xdr:colOff>
      <xdr:row>37</xdr:row>
      <xdr:rowOff>247650</xdr:rowOff>
    </xdr:to>
    <xdr:pic>
      <xdr:nvPicPr>
        <xdr:cNvPr id="17" name="Pictur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229475"/>
          <a:ext cx="235404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39</xdr:row>
      <xdr:rowOff>323850</xdr:rowOff>
    </xdr:from>
    <xdr:to>
      <xdr:col>6</xdr:col>
      <xdr:colOff>763485</xdr:colOff>
      <xdr:row>41</xdr:row>
      <xdr:rowOff>0</xdr:rowOff>
    </xdr:to>
    <xdr:pic>
      <xdr:nvPicPr>
        <xdr:cNvPr id="18" name="Picture 1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8391525"/>
          <a:ext cx="315426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40</xdr:row>
      <xdr:rowOff>323850</xdr:rowOff>
    </xdr:from>
    <xdr:to>
      <xdr:col>4</xdr:col>
      <xdr:colOff>636815</xdr:colOff>
      <xdr:row>42</xdr:row>
      <xdr:rowOff>9525</xdr:rowOff>
    </xdr:to>
    <xdr:pic>
      <xdr:nvPicPr>
        <xdr:cNvPr id="19" name="Picture 2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lum bright="-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8724900"/>
          <a:ext cx="102734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41</xdr:row>
      <xdr:rowOff>180975</xdr:rowOff>
    </xdr:from>
    <xdr:to>
      <xdr:col>4</xdr:col>
      <xdr:colOff>627290</xdr:colOff>
      <xdr:row>43</xdr:row>
      <xdr:rowOff>1</xdr:rowOff>
    </xdr:to>
    <xdr:pic>
      <xdr:nvPicPr>
        <xdr:cNvPr id="20" name="Picture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lum bright="-4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915400"/>
          <a:ext cx="102734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409575</xdr:colOff>
      <xdr:row>41</xdr:row>
      <xdr:rowOff>9525</xdr:rowOff>
    </xdr:from>
    <xdr:to>
      <xdr:col>9</xdr:col>
      <xdr:colOff>208931</xdr:colOff>
      <xdr:row>42</xdr:row>
      <xdr:rowOff>0</xdr:rowOff>
    </xdr:to>
    <xdr:pic>
      <xdr:nvPicPr>
        <xdr:cNvPr id="21" name="Picture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8743950"/>
          <a:ext cx="770906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419100</xdr:colOff>
      <xdr:row>42</xdr:row>
      <xdr:rowOff>9525</xdr:rowOff>
    </xdr:from>
    <xdr:to>
      <xdr:col>9</xdr:col>
      <xdr:colOff>208931</xdr:colOff>
      <xdr:row>43</xdr:row>
      <xdr:rowOff>1</xdr:rowOff>
    </xdr:to>
    <xdr:pic>
      <xdr:nvPicPr>
        <xdr:cNvPr id="22" name="Picture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8943975"/>
          <a:ext cx="761381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45</xdr:row>
      <xdr:rowOff>28575</xdr:rowOff>
    </xdr:from>
    <xdr:to>
      <xdr:col>17</xdr:col>
      <xdr:colOff>0</xdr:colOff>
      <xdr:row>78</xdr:row>
      <xdr:rowOff>66675</xdr:rowOff>
    </xdr:to>
    <xdr:grpSp>
      <xdr:nvGrpSpPr>
        <xdr:cNvPr id="23" name="Group 4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550769" y="9374281"/>
          <a:ext cx="13960849" cy="2279276"/>
          <a:chOff x="34" y="728"/>
          <a:chExt cx="652" cy="280"/>
        </a:xfrm>
      </xdr:grpSpPr>
      <xdr:graphicFrame macro="">
        <xdr:nvGraphicFramePr>
          <xdr:cNvPr id="24" name="Chart 42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GraphicFramePr>
            <a:graphicFrameLocks/>
          </xdr:cNvGraphicFramePr>
        </xdr:nvGraphicFramePr>
        <xdr:xfrm>
          <a:off x="34" y="728"/>
          <a:ext cx="652" cy="1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25" name="Chart 43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aphicFramePr>
            <a:graphicFrameLocks/>
          </xdr:cNvGraphicFramePr>
        </xdr:nvGraphicFramePr>
        <xdr:xfrm>
          <a:off x="34" y="872"/>
          <a:ext cx="652" cy="1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</xdr:grpSp>
    <xdr:clientData/>
  </xdr:twoCellAnchor>
  <xdr:twoCellAnchor>
    <xdr:from>
      <xdr:col>3</xdr:col>
      <xdr:colOff>292100</xdr:colOff>
      <xdr:row>126</xdr:row>
      <xdr:rowOff>0</xdr:rowOff>
    </xdr:from>
    <xdr:to>
      <xdr:col>3</xdr:col>
      <xdr:colOff>292100</xdr:colOff>
      <xdr:row>126</xdr:row>
      <xdr:rowOff>0</xdr:rowOff>
    </xdr:to>
    <xdr:sp macro="" textlink="">
      <xdr:nvSpPr>
        <xdr:cNvPr id="26" name="Line 1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1406525" y="1384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3</xdr:col>
      <xdr:colOff>292100</xdr:colOff>
      <xdr:row>117</xdr:row>
      <xdr:rowOff>152400</xdr:rowOff>
    </xdr:from>
    <xdr:to>
      <xdr:col>3</xdr:col>
      <xdr:colOff>292100</xdr:colOff>
      <xdr:row>117</xdr:row>
      <xdr:rowOff>152400</xdr:rowOff>
    </xdr:to>
    <xdr:sp macro="" textlink="">
      <xdr:nvSpPr>
        <xdr:cNvPr id="27" name="Line 10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1406525" y="1251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0</xdr:col>
      <xdr:colOff>47625</xdr:colOff>
      <xdr:row>146</xdr:row>
      <xdr:rowOff>9525</xdr:rowOff>
    </xdr:from>
    <xdr:to>
      <xdr:col>16</xdr:col>
      <xdr:colOff>695325</xdr:colOff>
      <xdr:row>155</xdr:row>
      <xdr:rowOff>0</xdr:rowOff>
    </xdr:to>
    <xdr:graphicFrame macro="">
      <xdr:nvGraphicFramePr>
        <xdr:cNvPr id="28" name="Chart 13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315627</xdr:colOff>
      <xdr:row>154</xdr:row>
      <xdr:rowOff>133112</xdr:rowOff>
    </xdr:from>
    <xdr:to>
      <xdr:col>16</xdr:col>
      <xdr:colOff>695738</xdr:colOff>
      <xdr:row>168</xdr:row>
      <xdr:rowOff>0</xdr:rowOff>
    </xdr:to>
    <xdr:graphicFrame macro="">
      <xdr:nvGraphicFramePr>
        <xdr:cNvPr id="29" name="Chart 13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47625</xdr:colOff>
      <xdr:row>155</xdr:row>
      <xdr:rowOff>9525</xdr:rowOff>
    </xdr:from>
    <xdr:to>
      <xdr:col>9</xdr:col>
      <xdr:colOff>314325</xdr:colOff>
      <xdr:row>167</xdr:row>
      <xdr:rowOff>152400</xdr:rowOff>
    </xdr:to>
    <xdr:graphicFrame macro="">
      <xdr:nvGraphicFramePr>
        <xdr:cNvPr id="30" name="图表 5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614728</xdr:colOff>
      <xdr:row>1</xdr:row>
      <xdr:rowOff>98915</xdr:rowOff>
    </xdr:from>
    <xdr:to>
      <xdr:col>5</xdr:col>
      <xdr:colOff>18272</xdr:colOff>
      <xdr:row>2</xdr:row>
      <xdr:rowOff>146540</xdr:rowOff>
    </xdr:to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195878" y="337040"/>
          <a:ext cx="375094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" tIns="0" rIns="0" bIns="0" anchor="t" upright="1"/>
        <a:lstStyle/>
        <a:p>
          <a:pPr algn="l" rtl="0">
            <a:defRPr sz="1000"/>
          </a:pPr>
          <a:r>
            <a:rPr lang="en-US" altLang="zh-TW" sz="2400" b="0" i="0" u="none" strike="noStrike" baseline="0">
              <a:solidFill>
                <a:srgbClr val="000000"/>
              </a:solidFill>
              <a:latin typeface="Calibri"/>
            </a:rPr>
            <a:t>®</a:t>
          </a:r>
        </a:p>
      </xdr:txBody>
    </xdr:sp>
    <xdr:clientData/>
  </xdr:twoCellAnchor>
  <xdr:twoCellAnchor>
    <xdr:from>
      <xdr:col>2</xdr:col>
      <xdr:colOff>155575</xdr:colOff>
      <xdr:row>113</xdr:row>
      <xdr:rowOff>9525</xdr:rowOff>
    </xdr:from>
    <xdr:to>
      <xdr:col>3</xdr:col>
      <xdr:colOff>168421</xdr:colOff>
      <xdr:row>116</xdr:row>
      <xdr:rowOff>9525</xdr:rowOff>
    </xdr:to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98525" y="11944350"/>
          <a:ext cx="384321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" tIns="0" rIns="0" bIns="0" anchor="t" upright="1"/>
        <a:lstStyle/>
        <a:p>
          <a:pPr algn="l" rtl="0">
            <a:defRPr sz="1000"/>
          </a:pPr>
          <a:r>
            <a:rPr lang="en-US" altLang="zh-TW" sz="2400" b="0" i="0" u="none" strike="noStrike" baseline="0">
              <a:solidFill>
                <a:srgbClr val="000000"/>
              </a:solidFill>
              <a:latin typeface="Calibri"/>
            </a:rPr>
            <a:t>®</a:t>
          </a:r>
        </a:p>
      </xdr:txBody>
    </xdr:sp>
    <xdr:clientData/>
  </xdr:twoCellAnchor>
  <xdr:twoCellAnchor>
    <xdr:from>
      <xdr:col>3</xdr:col>
      <xdr:colOff>104775</xdr:colOff>
      <xdr:row>39</xdr:row>
      <xdr:rowOff>47625</xdr:rowOff>
    </xdr:from>
    <xdr:to>
      <xdr:col>7</xdr:col>
      <xdr:colOff>371475</xdr:colOff>
      <xdr:row>40</xdr:row>
      <xdr:rowOff>9525</xdr:rowOff>
    </xdr:to>
    <xdr:sp macro="" textlink="">
      <xdr:nvSpPr>
        <xdr:cNvPr id="33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1219200" y="8115300"/>
          <a:ext cx="36480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104775</xdr:colOff>
      <xdr:row>39</xdr:row>
      <xdr:rowOff>1</xdr:rowOff>
    </xdr:from>
    <xdr:to>
      <xdr:col>7</xdr:col>
      <xdr:colOff>912249</xdr:colOff>
      <xdr:row>40</xdr:row>
      <xdr:rowOff>9526</xdr:rowOff>
    </xdr:to>
    <xdr:pic>
      <xdr:nvPicPr>
        <xdr:cNvPr id="34" name="Picture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8067676"/>
          <a:ext cx="4188849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244928</xdr:colOff>
      <xdr:row>177</xdr:row>
      <xdr:rowOff>81643</xdr:rowOff>
    </xdr:from>
    <xdr:to>
      <xdr:col>16</xdr:col>
      <xdr:colOff>1279071</xdr:colOff>
      <xdr:row>180</xdr:row>
      <xdr:rowOff>68035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10570028" y="24837118"/>
          <a:ext cx="3320143" cy="415017"/>
        </a:xfrm>
        <a:prstGeom prst="rect">
          <a:avLst/>
        </a:prstGeom>
        <a:noFill/>
        <a:ln w="3175" cap="flat" cmpd="sng" algn="ctr">
          <a:solidFill>
            <a:schemeClr val="tx1">
              <a:lumMod val="95000"/>
              <a:lumOff val="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2000"/>
            <a:t>OPC-QA-0080-06</a:t>
          </a:r>
          <a:r>
            <a:rPr lang="en-US" sz="2000" baseline="0"/>
            <a:t> rev 03</a:t>
          </a:r>
          <a:endParaRPr lang="en-US" sz="2000"/>
        </a:p>
      </xdr:txBody>
    </xdr:sp>
    <xdr:clientData/>
  </xdr:twoCellAnchor>
  <xdr:twoCellAnchor>
    <xdr:from>
      <xdr:col>15</xdr:col>
      <xdr:colOff>149677</xdr:colOff>
      <xdr:row>139</xdr:row>
      <xdr:rowOff>48025</xdr:rowOff>
    </xdr:from>
    <xdr:to>
      <xdr:col>15</xdr:col>
      <xdr:colOff>273502</xdr:colOff>
      <xdr:row>139</xdr:row>
      <xdr:rowOff>162325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12417877" y="16859650"/>
          <a:ext cx="123825" cy="114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149677</xdr:colOff>
      <xdr:row>137</xdr:row>
      <xdr:rowOff>54429</xdr:rowOff>
    </xdr:from>
    <xdr:to>
      <xdr:col>15</xdr:col>
      <xdr:colOff>273502</xdr:colOff>
      <xdr:row>137</xdr:row>
      <xdr:rowOff>168729</xdr:rowOff>
    </xdr:to>
    <xdr:sp macro="" textlink="">
      <xdr:nvSpPr>
        <xdr:cNvPr id="37" name="Rectangle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12417877" y="16446954"/>
          <a:ext cx="123825" cy="114300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149677</xdr:colOff>
      <xdr:row>141</xdr:row>
      <xdr:rowOff>47063</xdr:rowOff>
    </xdr:from>
    <xdr:to>
      <xdr:col>15</xdr:col>
      <xdr:colOff>273502</xdr:colOff>
      <xdr:row>141</xdr:row>
      <xdr:rowOff>161363</xdr:rowOff>
    </xdr:to>
    <xdr:sp macro="" textlink="">
      <xdr:nvSpPr>
        <xdr:cNvPr id="38" name="Rectangle 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12417877" y="17277788"/>
          <a:ext cx="123825" cy="114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</xdr:row>
          <xdr:rowOff>28575</xdr:rowOff>
        </xdr:from>
        <xdr:to>
          <xdr:col>8</xdr:col>
          <xdr:colOff>9525</xdr:colOff>
          <xdr:row>17</xdr:row>
          <xdr:rowOff>9525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Regular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15</xdr:row>
          <xdr:rowOff>28575</xdr:rowOff>
        </xdr:from>
        <xdr:to>
          <xdr:col>11</xdr:col>
          <xdr:colOff>371475</xdr:colOff>
          <xdr:row>16</xdr:row>
          <xdr:rowOff>152400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0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New Operators/Instruments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16</xdr:row>
          <xdr:rowOff>0</xdr:rowOff>
        </xdr:from>
        <xdr:to>
          <xdr:col>13</xdr:col>
          <xdr:colOff>371475</xdr:colOff>
          <xdr:row>17</xdr:row>
          <xdr:rowOff>0</xdr:rowOff>
        </xdr:to>
        <xdr:sp macro="" textlink="">
          <xdr:nvSpPr>
            <xdr:cNvPr id="32771" name="Option Button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0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Other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0.49556</cdr:x>
      <cdr:y>0.49578</cdr:y>
    </cdr:from>
    <cdr:to>
      <cdr:x>0.50441</cdr:x>
      <cdr:y>0.57308</cdr:y>
    </cdr:to>
    <cdr:sp macro="" textlink="">
      <cdr:nvSpPr>
        <cdr:cNvPr id="10241" name="Text Box 1">
          <a:extLst xmlns:a="http://schemas.openxmlformats.org/drawingml/2006/main">
            <a:ext uri="{FF2B5EF4-FFF2-40B4-BE49-F238E27FC236}">
              <a16:creationId xmlns:a16="http://schemas.microsoft.com/office/drawing/2014/main" id="{B5FAB111-EEAA-4466-ADF7-B13AEDD163B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8832" y="741905"/>
          <a:ext cx="50763" cy="118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宋体"/>
              <a:ea typeface="宋体"/>
            </a:rPr>
            <a:t>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C:\D:\@\Ccz50fls01\cfq08\Q83\&#27298;&#39511;&#22577;&#34920;\2015\5&#26376;&#20221;&#22577;&#34920;\5&#26376;&#20221;&#23610;&#23544;\168\1682333\OK2SHIP\TP\J99a%20EVT\29tm7pkwi30-262PPAP-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135\Home\172.19.110.3\Users\JasonPeng\Library\Caches\TemporaryItems\Outlook%20Temp\Aytden\Datacenter_A1\WINDOWS\TEMP\GR&amp;R%20IJF-028S-0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110.3\Users\JasonPeng\Library\Caches\TemporaryItems\Outlook%20Temp\Aytden\Datacenter_A1\Manop\MSA\Other\GR&amp;R%20form(Variabl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J\Users\sw883900p56\Documents\&#44608;&#46024;&#54617;\&#49352;%20&#54260;&#45908;\Users\senghock\Documents\Microsoft%20User%20Data\Saved%20Attachments\FXFL020602A%20MFG%20REPORT%20v5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A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EDA3A88\M97%20DVT%20Build%20FATP%20Yield%20Report%20From%20QSMC_0725p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Users\stephenlohchingsiong\Library\Containers\com.apple.mail\Data\Library\Mail%20Downloads\46EBF246-9257-4DC8-A52B-B95FC89475A2\Flex%20DFM%20N71%20%20FLEX%20WIFI%20Carrier%20821-00168-05%20Career%20tech%2004162015_app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lexnet.mflex.com/Users/jmarcil/Documents/1_Programs/N20/Components/IO%20Flex/OQC/Rel/Test%20Plan/N20_flex_REL_1102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00-&#35373;&#35336;&#20108;&#35506;\DFM&#26032;&#26684;&#24335;\DFM%20Standard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Users\liwalker\Library\Mail%20Downloads\FXFL020602A%20MFG%20REPORT%20v5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Documents/QVPak/Results/21B0871-00001-GRR%20CORELATION%20-71769-OMM13-7CVCD/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J\Users\apple\Documents\Microsoft%20User%20Data\Saved%20Attachments\MPS%206-2-04%20Q7X%20iBook%20I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Users\liwalker\Library\Mail%20Downloads\MPS%206-2-04%20Q7X%20iBook%20I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&#28023;&#22806;&#24341;&#12365;&#21512;&#12356;&#38306;&#20418;\Apple\Products\J&#65404;&#65432;&#65392;&#65405;&#65438;\J2\Sensor\DFM\MEK%20J2%20Sensor_FLEX_Design%20Review_1104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@\Lh01svnt01\Tang\DOCUME~1\tomkoai\LOCALS~1\Temp\Q37%20FATP%20EVT%20Workbook%20V1.0_03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00-&#35373;&#35336;&#20108;&#35506;\DFM&#26032;&#26684;&#24335;\DFM%20Standard%20Format%20Examp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2.249\DE%20Files\Documents%20and%20Settings\f0712536.FAT-SG\&#26700;&#38754;\Canada%20W.O%20SIM%20Flex%20(FSAP301C7X4&amp;C7X4.14)%20%20OQC%20report--1001209%20&#26356;&#2603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DOCUME~1\F0764632\LOCALS~1\Temp\notes6030C8\Mac%20HD%20Bay%201Users\marcstrickland\Library\Mail%20Downloads\Mac%20HD%20Bay%20100-&#35373;&#35336;&#20108;&#35506;\DFM&#26032;&#26684;&#24335;\DFM%20Standard%20Format%20Examp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2.1.200\DOCUME~1\F0724643\LOCALS~1\Temp\7zO11C.tmp\K94%20IO%20Flex%20821-1180-A%20F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R CHART"/>
      <sheetName val="PPAP"/>
      <sheetName val="Checklist"/>
      <sheetName val="Warrant"/>
      <sheetName val="RSV"/>
      <sheetName val="FAIDATA"/>
      <sheetName val="Cpk"/>
      <sheetName val="AAR"/>
      <sheetName val="Gage R&amp;R"/>
      <sheetName val="Drawing 1"/>
      <sheetName val="Flow Chart"/>
      <sheetName val="PFMEA Cover"/>
      <sheetName val="PFMEA"/>
      <sheetName val="Control Plan"/>
      <sheetName val="Var. Ctrl Cht Backpage"/>
      <sheetName val="Material property verification"/>
      <sheetName val="Inprocess Control Plan Template"/>
      <sheetName val="Process Setup Sheet"/>
      <sheetName val="Quality Concerns Example"/>
      <sheetName val="Package Example"/>
      <sheetName val="Var. Ctrl Cht Frontpage"/>
      <sheetName val="ISRDATA"/>
      <sheetName val="29tm7pkwi30-262PPAP-3"/>
      <sheetName val="29tm7pkwi30-262PPAP-3.xls"/>
      <sheetName val="Cork"/>
      <sheetName val="MPS Q3 FY04"/>
      <sheetName val="MPS Q4 FY04"/>
      <sheetName val="세계수요종합OK"/>
      <sheetName val="p2-1"/>
      <sheetName val="FA-LISTING"/>
      <sheetName val=""/>
      <sheetName val="1AVCD (week)"/>
      <sheetName val="24H"/>
      <sheetName val="Histogram Chart"/>
      <sheetName val="X-R_CHART"/>
      <sheetName val="Gage_R&amp;R"/>
      <sheetName val="Drawing_1"/>
      <sheetName val="Flow_Chart"/>
      <sheetName val="PFMEA_Cover"/>
      <sheetName val="Control_Plan"/>
      <sheetName val="Var__Ctrl_Cht_Backpage"/>
      <sheetName val="Material_property_verification"/>
      <sheetName val="Inprocess_Control_Plan_Template"/>
      <sheetName val="Process_Setup_Sheet"/>
      <sheetName val="Quality_Concerns_Example"/>
      <sheetName val="Package_Example"/>
      <sheetName val="Var__Ctrl_Cht_Frontpage"/>
      <sheetName val="29tm7pkwi30-262PPAP-3_xls"/>
      <sheetName val="MPS_Q3_FY04"/>
      <sheetName val="MPS_Q4_FY04"/>
      <sheetName val="Timeline"/>
      <sheetName val="Sheet4"/>
      <sheetName val="開口量測 Point 2"/>
      <sheetName val="データの入力規則"/>
      <sheetName val="リスト"/>
      <sheetName val="遅延理由"/>
      <sheetName val="Sample Lead Time 管理"/>
      <sheetName val="漲縮"/>
      <sheetName val="產品基本信息"/>
      <sheetName val="Yield &amp; Top defects"/>
      <sheetName val="Sheet1"/>
      <sheetName val="Machine B-Side (3) "/>
      <sheetName val="Home"/>
      <sheetName val="Reporting"/>
      <sheetName val="100Hz GRR"/>
      <sheetName val="X-R_CHART1"/>
      <sheetName val="Gage_R&amp;R1"/>
      <sheetName val="Drawing_11"/>
      <sheetName val="Flow_Chart1"/>
      <sheetName val="PFMEA_Cover1"/>
      <sheetName val="Control_Plan1"/>
      <sheetName val="Var__Ctrl_Cht_Backpage1"/>
      <sheetName val="Material_property_verification1"/>
      <sheetName val="Inprocess_Control_Plan_Templat1"/>
      <sheetName val="Process_Setup_Sheet1"/>
      <sheetName val="Quality_Concerns_Example1"/>
      <sheetName val="Package_Example1"/>
      <sheetName val="Var__Ctrl_Cht_Frontpage1"/>
      <sheetName val="29tm7pkwi30-262PPAP-3_xls1"/>
      <sheetName val="MPS_Q3_FY041"/>
      <sheetName val="MPS_Q4_FY041"/>
      <sheetName val="1AVCD_(week)"/>
      <sheetName val="Histogram_Chart"/>
      <sheetName val="開口量測_Point_2"/>
      <sheetName val="項目"/>
      <sheetName val="担当"/>
      <sheetName val="ﾃﾞｰﾀ"/>
      <sheetName val="After bending80度2"/>
      <sheetName val="Stack up"/>
      <sheetName val="dfm history 2"/>
      <sheetName val="Setup"/>
      <sheetName val="Input commodity fallout"/>
      <sheetName val="DPR"/>
      <sheetName val="Data"/>
      <sheetName val="Input"/>
      <sheetName val="WK3"/>
      <sheetName val="asecl_fcst"/>
      <sheetName val="ASECL_OUTPUT_DATA"/>
      <sheetName val="History1"/>
      <sheetName val="0714-0716"/>
      <sheetName val="mã phòng"/>
      <sheetName val="Solder Mask Undercut"/>
      <sheetName val="Rule for code"/>
      <sheetName val="FAI 32pcs&amp; CPK (2)"/>
      <sheetName val="RGPZ-010MW-0A lot improve"/>
      <sheetName val="Sheet1 (2)"/>
      <sheetName val="粗糙度测试报告"/>
      <sheetName val="CPK-1"/>
      <sheetName val="Pie Chart Detail"/>
      <sheetName val="FAI CPK"/>
      <sheetName val="FAI 32組"/>
      <sheetName val="REF.sheet"/>
      <sheetName val="開口距離"/>
      <sheetName val="開口量測 Point1"/>
      <sheetName val="X-R_CHART2"/>
      <sheetName val="CPK(Murata)"/>
      <sheetName val="FLEX FAI"/>
      <sheetName val="FAI 32pcs&amp; CPK (4)"/>
      <sheetName val="X-R_CHART3"/>
      <sheetName val="X-R_CHART4"/>
      <sheetName val="条件出しﾃﾞｰﾀ"/>
      <sheetName val="Key parts info(template)"/>
      <sheetName val="生產流程圖 "/>
      <sheetName val="Root Cause"/>
      <sheetName val="終檢良率"/>
      <sheetName val="60万尺所有主设备清单"/>
      <sheetName val="lot結果"/>
      <sheetName val="WKY"/>
      <sheetName val="9K3"/>
      <sheetName val="WKXWKB"/>
      <sheetName val="WKC"/>
      <sheetName val="單面板S雙面板D"/>
      <sheetName val="多層板M"/>
      <sheetName val="72HX"/>
      <sheetName val="75EX"/>
      <sheetName val="72HY"/>
      <sheetName val="75EY"/>
      <sheetName val="Sheet2"/>
      <sheetName val="Variable"/>
      <sheetName val="Gage_R&amp;R2"/>
      <sheetName val="Drawing_12"/>
      <sheetName val="Flow_Chart2"/>
      <sheetName val="PFMEA_Cover2"/>
      <sheetName val="Control_Plan2"/>
      <sheetName val="Var__Ctrl_Cht_Backpage2"/>
      <sheetName val="Material_property_verification2"/>
      <sheetName val="Inprocess_Control_Plan_Templat2"/>
      <sheetName val="Process_Setup_Sheet2"/>
      <sheetName val="Quality_Concerns_Example2"/>
      <sheetName val="Package_Example2"/>
      <sheetName val="Var__Ctrl_Cht_Frontpage2"/>
      <sheetName val="29tm7pkwi30-262PPAP-3_xls2"/>
      <sheetName val="MPS_Q3_FY042"/>
      <sheetName val="MPS_Q4_FY042"/>
      <sheetName val="1AVCD_(week)1"/>
      <sheetName val="Histogram_Chart1"/>
      <sheetName val="Yield_&amp;_Top_defects"/>
      <sheetName val="開口量測_Point_21"/>
      <sheetName val="Sample_Lead_Time_管理"/>
      <sheetName val="Machine_B-Side_(3)_"/>
      <sheetName val="100Hz_GRR"/>
      <sheetName val="After_bending80度2"/>
      <sheetName val="Stack_up"/>
      <sheetName val="dfm_history_2"/>
      <sheetName val="Input_commodity_fallout"/>
      <sheetName val="mã_phòng"/>
      <sheetName val="Solder_Mask_Undercut"/>
      <sheetName val="Rule_for_code"/>
      <sheetName val="FAI_32pcs&amp;_CPK_(2)"/>
      <sheetName val="RGPZ-010MW-0A_lot_improve"/>
      <sheetName val="FAI_CPK"/>
      <sheetName val="Sheet1_(2)"/>
      <sheetName val="Pie_Chart_Detail"/>
      <sheetName val="開口量測_Point1"/>
      <sheetName val="FAI_32組"/>
      <sheetName val="FLEX_FAI"/>
      <sheetName val="FAI_32pcs&amp;_CPK_(4)"/>
      <sheetName val="Molding"/>
      <sheetName val="9.3.1 Placement Accuracy "/>
      <sheetName val="9.4.6 to 9.4.8 Air Press te "/>
      <sheetName val="Table of Contents"/>
      <sheetName val="編集用"/>
      <sheetName val="X-R 관리계수표"/>
      <sheetName val="제품표준규격"/>
      <sheetName val="Sheet3"/>
      <sheetName val="10 Aug"/>
      <sheetName val="NW0635 全尺寸测量"/>
      <sheetName val="全尺寸"/>
      <sheetName val="Gage_R&amp;R3"/>
      <sheetName val="Drawing_13"/>
      <sheetName val="Flow_Chart3"/>
      <sheetName val="PFMEA_Cover3"/>
      <sheetName val="Control_Plan3"/>
      <sheetName val="X-R_CHART5"/>
      <sheetName val="Var__Ctrl_Cht_Backpage3"/>
      <sheetName val="Material_property_verification3"/>
      <sheetName val="Inprocess_Control_Plan_Templat3"/>
      <sheetName val="Process_Setup_Sheet3"/>
      <sheetName val="Quality_Concerns_Example3"/>
      <sheetName val="Package_Example3"/>
      <sheetName val="Var__Ctrl_Cht_Frontpage3"/>
      <sheetName val="29tm7pkwi30-262PPAP-3_xls3"/>
      <sheetName val="MPS_Q3_FY043"/>
      <sheetName val="MPS_Q4_FY043"/>
      <sheetName val="1AVCD_(week)2"/>
      <sheetName val="Histogram_Chart2"/>
      <sheetName val="Yield_&amp;_Top_defects1"/>
      <sheetName val="100Hz_GRR1"/>
      <sheetName val="開口量測_Point_22"/>
      <sheetName val="Machine_B-Side_(3)_1"/>
      <sheetName val="Sample_Lead_Time_管理1"/>
      <sheetName val="After_bending80度21"/>
      <sheetName val="Stack_up1"/>
      <sheetName val="dfm_history_21"/>
      <sheetName val="Input_commodity_fallout1"/>
      <sheetName val="mã_phòng1"/>
      <sheetName val="Solder_Mask_Undercut1"/>
      <sheetName val="Rule_for_code1"/>
      <sheetName val="FAI_32pcs&amp;_CPK_(2)1"/>
      <sheetName val="RGPZ-010MW-0A_lot_improve1"/>
      <sheetName val="FAI_CPK1"/>
      <sheetName val="Pie_Chart_Detail1"/>
      <sheetName val="Sheet1_(2)1"/>
      <sheetName val="FAI_32組1"/>
      <sheetName val="開口量測_Point11"/>
      <sheetName val="Gage_R&amp;R4"/>
      <sheetName val="Drawing_14"/>
      <sheetName val="Flow_Chart4"/>
      <sheetName val="PFMEA_Cover4"/>
      <sheetName val="Control_Plan4"/>
      <sheetName val="X-R_CHART6"/>
      <sheetName val="Var__Ctrl_Cht_Backpage4"/>
      <sheetName val="Material_property_verification4"/>
      <sheetName val="Inprocess_Control_Plan_Templat4"/>
      <sheetName val="Process_Setup_Sheet4"/>
      <sheetName val="Quality_Concerns_Example4"/>
      <sheetName val="Package_Example4"/>
      <sheetName val="Var__Ctrl_Cht_Frontpage4"/>
      <sheetName val="29tm7pkwi30-262PPAP-3_xls4"/>
      <sheetName val="MPS_Q3_FY044"/>
      <sheetName val="MPS_Q4_FY044"/>
      <sheetName val="1AVCD_(week)3"/>
      <sheetName val="Histogram_Chart3"/>
      <sheetName val="Yield_&amp;_Top_defects2"/>
      <sheetName val="100Hz_GRR2"/>
      <sheetName val="開口量測_Point_23"/>
      <sheetName val="Machine_B-Side_(3)_2"/>
      <sheetName val="Sample_Lead_Time_管理2"/>
      <sheetName val="After_bending80度22"/>
      <sheetName val="Stack_up2"/>
      <sheetName val="dfm_history_22"/>
      <sheetName val="Input_commodity_fallout2"/>
      <sheetName val="mã_phòng2"/>
      <sheetName val="Solder_Mask_Undercut2"/>
      <sheetName val="Rule_for_code2"/>
      <sheetName val="FAI_32pcs&amp;_CPK_(2)2"/>
      <sheetName val="RGPZ-010MW-0A_lot_improve2"/>
      <sheetName val="FAI_CPK2"/>
      <sheetName val="Pie_Chart_Detail2"/>
      <sheetName val="Sheet1_(2)2"/>
      <sheetName val="FAI_32組2"/>
      <sheetName val="開口量測_Point12"/>
      <sheetName val="Gage_R&amp;R5"/>
      <sheetName val="Drawing_15"/>
      <sheetName val="Flow_Chart5"/>
      <sheetName val="PFMEA_Cover5"/>
      <sheetName val="Control_Plan5"/>
      <sheetName val="X-R_CHART7"/>
      <sheetName val="Var__Ctrl_Cht_Backpage5"/>
      <sheetName val="Material_property_verification5"/>
      <sheetName val="Inprocess_Control_Plan_Templat5"/>
      <sheetName val="Process_Setup_Sheet5"/>
      <sheetName val="Quality_Concerns_Example5"/>
      <sheetName val="Package_Example5"/>
      <sheetName val="Var__Ctrl_Cht_Frontpage5"/>
      <sheetName val="29tm7pkwi30-262PPAP-3_xls5"/>
      <sheetName val="MPS_Q3_FY045"/>
      <sheetName val="MPS_Q4_FY045"/>
      <sheetName val="1AVCD_(week)4"/>
      <sheetName val="Histogram_Chart4"/>
      <sheetName val="Yield_&amp;_Top_defects3"/>
      <sheetName val="100Hz_GRR3"/>
      <sheetName val="開口量測_Point_24"/>
      <sheetName val="Machine_B-Side_(3)_3"/>
      <sheetName val="Sample_Lead_Time_管理3"/>
      <sheetName val="After_bending80度23"/>
      <sheetName val="Stack_up3"/>
      <sheetName val="dfm_history_23"/>
      <sheetName val="Input_commodity_fallout3"/>
      <sheetName val="mã_phòng3"/>
      <sheetName val="Solder_Mask_Undercut3"/>
      <sheetName val="Rule_for_code3"/>
      <sheetName val="FAI_32pcs&amp;_CPK_(2)3"/>
      <sheetName val="RGPZ-010MW-0A_lot_improve3"/>
      <sheetName val="FAI_CPK3"/>
      <sheetName val="Pie_Chart_Detail3"/>
      <sheetName val="Sheet1_(2)3"/>
      <sheetName val="FAI_32組3"/>
      <sheetName val="開口量測_Point13"/>
      <sheetName val="FAI 37 to FAI 89"/>
      <sheetName val="Management"/>
      <sheetName val="其它 "/>
      <sheetName val="self-assessment instruction"/>
      <sheetName val="Holiday　Information"/>
      <sheetName val="s03"/>
      <sheetName val="雙邊公差"/>
      <sheetName val="MONTH"/>
      <sheetName val="勿删"/>
      <sheetName val="分类选项"/>
      <sheetName val="分类细项"/>
      <sheetName val="5DJUD-Graph  "/>
      <sheetName val="FAI report"/>
      <sheetName val="Yield"/>
    </sheetNames>
    <sheetDataSet>
      <sheetData sheetId="0" refreshError="1">
        <row r="16">
          <cell r="C16">
            <v>291.60000000000002</v>
          </cell>
          <cell r="D16">
            <v>291</v>
          </cell>
          <cell r="E16">
            <v>300.60000000000002</v>
          </cell>
          <cell r="F16">
            <v>300.39999999999998</v>
          </cell>
          <cell r="G16">
            <v>298</v>
          </cell>
          <cell r="H16">
            <v>301</v>
          </cell>
          <cell r="I16">
            <v>291.2</v>
          </cell>
          <cell r="J16">
            <v>296.8</v>
          </cell>
          <cell r="K16">
            <v>301.8</v>
          </cell>
          <cell r="L16">
            <v>297.2</v>
          </cell>
          <cell r="M16">
            <v>305</v>
          </cell>
        </row>
        <row r="17">
          <cell r="C17">
            <v>38</v>
          </cell>
          <cell r="D17">
            <v>67</v>
          </cell>
          <cell r="E17">
            <v>52</v>
          </cell>
          <cell r="F17">
            <v>56</v>
          </cell>
          <cell r="G17">
            <v>54</v>
          </cell>
          <cell r="H17">
            <v>58</v>
          </cell>
          <cell r="I17">
            <v>78</v>
          </cell>
          <cell r="J17">
            <v>36</v>
          </cell>
          <cell r="K17">
            <v>52</v>
          </cell>
          <cell r="L17">
            <v>30</v>
          </cell>
          <cell r="M17">
            <v>9</v>
          </cell>
          <cell r="N17">
            <v>27</v>
          </cell>
          <cell r="O17">
            <v>42</v>
          </cell>
          <cell r="P17">
            <v>38</v>
          </cell>
          <cell r="Q17">
            <v>13</v>
          </cell>
          <cell r="R17">
            <v>67</v>
          </cell>
          <cell r="S17">
            <v>36</v>
          </cell>
          <cell r="T17">
            <v>15</v>
          </cell>
          <cell r="U17">
            <v>46</v>
          </cell>
          <cell r="V17">
            <v>33</v>
          </cell>
          <cell r="W17">
            <v>52</v>
          </cell>
          <cell r="X17">
            <v>88</v>
          </cell>
          <cell r="Y17">
            <v>29</v>
          </cell>
          <cell r="Z17">
            <v>27</v>
          </cell>
          <cell r="AA17">
            <v>37</v>
          </cell>
          <cell r="AB17">
            <v>62</v>
          </cell>
          <cell r="AC17">
            <v>54</v>
          </cell>
          <cell r="AD17">
            <v>29</v>
          </cell>
          <cell r="AE17">
            <v>36</v>
          </cell>
          <cell r="AF17">
            <v>68</v>
          </cell>
          <cell r="AG17">
            <v>0</v>
          </cell>
        </row>
        <row r="46">
          <cell r="C46">
            <v>330</v>
          </cell>
          <cell r="D46">
            <v>330</v>
          </cell>
          <cell r="E46">
            <v>330</v>
          </cell>
          <cell r="F46">
            <v>330</v>
          </cell>
          <cell r="G46">
            <v>330</v>
          </cell>
          <cell r="H46">
            <v>330</v>
          </cell>
          <cell r="I46">
            <v>330</v>
          </cell>
          <cell r="J46">
            <v>330</v>
          </cell>
          <cell r="K46">
            <v>330</v>
          </cell>
          <cell r="L46">
            <v>330</v>
          </cell>
          <cell r="M46">
            <v>330</v>
          </cell>
          <cell r="N46">
            <v>330</v>
          </cell>
          <cell r="O46">
            <v>330</v>
          </cell>
          <cell r="P46">
            <v>330</v>
          </cell>
          <cell r="Q46">
            <v>330</v>
          </cell>
          <cell r="R46">
            <v>330</v>
          </cell>
          <cell r="S46">
            <v>330</v>
          </cell>
          <cell r="T46">
            <v>330</v>
          </cell>
          <cell r="U46">
            <v>330</v>
          </cell>
          <cell r="V46">
            <v>330</v>
          </cell>
          <cell r="W46">
            <v>330</v>
          </cell>
          <cell r="X46">
            <v>330</v>
          </cell>
          <cell r="Y46">
            <v>330</v>
          </cell>
          <cell r="Z46">
            <v>330</v>
          </cell>
          <cell r="AA46">
            <v>330</v>
          </cell>
          <cell r="AB46">
            <v>330</v>
          </cell>
          <cell r="AC46">
            <v>330</v>
          </cell>
          <cell r="AD46">
            <v>330</v>
          </cell>
          <cell r="AE46">
            <v>330</v>
          </cell>
          <cell r="AF46">
            <v>330</v>
          </cell>
          <cell r="AG46">
            <v>326.08776666666671</v>
          </cell>
        </row>
        <row r="47">
          <cell r="C47">
            <v>300</v>
          </cell>
          <cell r="D47">
            <v>300</v>
          </cell>
          <cell r="E47">
            <v>300</v>
          </cell>
          <cell r="F47">
            <v>300</v>
          </cell>
          <cell r="G47">
            <v>300</v>
          </cell>
          <cell r="H47">
            <v>300</v>
          </cell>
          <cell r="I47">
            <v>300</v>
          </cell>
          <cell r="J47">
            <v>300</v>
          </cell>
          <cell r="K47">
            <v>300</v>
          </cell>
          <cell r="L47">
            <v>300</v>
          </cell>
          <cell r="M47">
            <v>300</v>
          </cell>
          <cell r="N47">
            <v>300</v>
          </cell>
          <cell r="O47">
            <v>300</v>
          </cell>
          <cell r="P47">
            <v>300</v>
          </cell>
          <cell r="Q47">
            <v>300</v>
          </cell>
          <cell r="R47">
            <v>300</v>
          </cell>
          <cell r="S47">
            <v>300</v>
          </cell>
          <cell r="T47">
            <v>300</v>
          </cell>
          <cell r="U47">
            <v>300</v>
          </cell>
          <cell r="V47">
            <v>300</v>
          </cell>
          <cell r="W47">
            <v>300</v>
          </cell>
          <cell r="X47">
            <v>300</v>
          </cell>
          <cell r="Y47">
            <v>300</v>
          </cell>
          <cell r="Z47">
            <v>300</v>
          </cell>
          <cell r="AA47">
            <v>300</v>
          </cell>
          <cell r="AB47">
            <v>300</v>
          </cell>
          <cell r="AC47">
            <v>300</v>
          </cell>
          <cell r="AD47">
            <v>300</v>
          </cell>
          <cell r="AE47">
            <v>300</v>
          </cell>
          <cell r="AF47">
            <v>300</v>
          </cell>
          <cell r="AG47">
            <v>300.5266666666667</v>
          </cell>
        </row>
        <row r="48">
          <cell r="C48">
            <v>270</v>
          </cell>
          <cell r="D48">
            <v>270</v>
          </cell>
          <cell r="E48">
            <v>270</v>
          </cell>
          <cell r="F48">
            <v>270</v>
          </cell>
          <cell r="G48">
            <v>270</v>
          </cell>
          <cell r="H48">
            <v>270</v>
          </cell>
          <cell r="I48">
            <v>270</v>
          </cell>
          <cell r="J48">
            <v>270</v>
          </cell>
          <cell r="K48">
            <v>270</v>
          </cell>
          <cell r="L48">
            <v>270</v>
          </cell>
          <cell r="M48">
            <v>270</v>
          </cell>
          <cell r="N48">
            <v>270</v>
          </cell>
          <cell r="O48">
            <v>270</v>
          </cell>
          <cell r="P48">
            <v>270</v>
          </cell>
          <cell r="Q48">
            <v>270</v>
          </cell>
          <cell r="R48">
            <v>270</v>
          </cell>
          <cell r="S48">
            <v>270</v>
          </cell>
          <cell r="T48">
            <v>270</v>
          </cell>
          <cell r="U48">
            <v>270</v>
          </cell>
          <cell r="V48">
            <v>270</v>
          </cell>
          <cell r="W48">
            <v>270</v>
          </cell>
          <cell r="X48">
            <v>270</v>
          </cell>
          <cell r="Y48">
            <v>270</v>
          </cell>
          <cell r="Z48">
            <v>270</v>
          </cell>
          <cell r="AA48">
            <v>270</v>
          </cell>
          <cell r="AB48">
            <v>270</v>
          </cell>
          <cell r="AC48">
            <v>270</v>
          </cell>
          <cell r="AD48">
            <v>270</v>
          </cell>
          <cell r="AE48">
            <v>270</v>
          </cell>
          <cell r="AF48">
            <v>270</v>
          </cell>
          <cell r="AG48">
            <v>274.96556666666669</v>
          </cell>
        </row>
        <row r="49">
          <cell r="C49">
            <v>94</v>
          </cell>
          <cell r="D49">
            <v>94</v>
          </cell>
          <cell r="E49">
            <v>94</v>
          </cell>
          <cell r="F49">
            <v>94</v>
          </cell>
          <cell r="G49">
            <v>94</v>
          </cell>
          <cell r="H49">
            <v>94</v>
          </cell>
          <cell r="I49">
            <v>94</v>
          </cell>
          <cell r="J49">
            <v>94</v>
          </cell>
          <cell r="K49">
            <v>94</v>
          </cell>
          <cell r="L49">
            <v>94</v>
          </cell>
          <cell r="M49">
            <v>94</v>
          </cell>
          <cell r="N49">
            <v>94</v>
          </cell>
          <cell r="O49">
            <v>94</v>
          </cell>
          <cell r="P49">
            <v>94</v>
          </cell>
          <cell r="Q49">
            <v>94</v>
          </cell>
          <cell r="R49">
            <v>94</v>
          </cell>
          <cell r="S49">
            <v>94</v>
          </cell>
          <cell r="T49">
            <v>94</v>
          </cell>
          <cell r="U49">
            <v>94</v>
          </cell>
          <cell r="V49">
            <v>94</v>
          </cell>
          <cell r="W49">
            <v>94</v>
          </cell>
          <cell r="X49">
            <v>94</v>
          </cell>
          <cell r="Y49">
            <v>94</v>
          </cell>
          <cell r="Z49">
            <v>94</v>
          </cell>
          <cell r="AA49">
            <v>94</v>
          </cell>
          <cell r="AB49">
            <v>94</v>
          </cell>
          <cell r="AC49">
            <v>94</v>
          </cell>
          <cell r="AD49">
            <v>94</v>
          </cell>
          <cell r="AE49">
            <v>94</v>
          </cell>
          <cell r="AF49">
            <v>94</v>
          </cell>
          <cell r="AG49">
            <v>93.694500000000005</v>
          </cell>
        </row>
        <row r="50">
          <cell r="C50">
            <v>47</v>
          </cell>
          <cell r="D50">
            <v>47</v>
          </cell>
          <cell r="E50">
            <v>47</v>
          </cell>
          <cell r="F50">
            <v>47</v>
          </cell>
          <cell r="G50">
            <v>47</v>
          </cell>
          <cell r="H50">
            <v>47</v>
          </cell>
          <cell r="I50">
            <v>47</v>
          </cell>
          <cell r="J50">
            <v>47</v>
          </cell>
          <cell r="K50">
            <v>47</v>
          </cell>
          <cell r="L50">
            <v>47</v>
          </cell>
          <cell r="M50">
            <v>47</v>
          </cell>
          <cell r="N50">
            <v>47</v>
          </cell>
          <cell r="O50">
            <v>47</v>
          </cell>
          <cell r="P50">
            <v>47</v>
          </cell>
          <cell r="Q50">
            <v>47</v>
          </cell>
          <cell r="R50">
            <v>47</v>
          </cell>
          <cell r="S50">
            <v>47</v>
          </cell>
          <cell r="T50">
            <v>47</v>
          </cell>
          <cell r="U50">
            <v>47</v>
          </cell>
          <cell r="V50">
            <v>47</v>
          </cell>
          <cell r="W50">
            <v>47</v>
          </cell>
          <cell r="X50">
            <v>47</v>
          </cell>
          <cell r="Y50">
            <v>47</v>
          </cell>
          <cell r="Z50">
            <v>47</v>
          </cell>
          <cell r="AA50">
            <v>47</v>
          </cell>
          <cell r="AB50">
            <v>47</v>
          </cell>
          <cell r="AC50">
            <v>47</v>
          </cell>
          <cell r="AD50">
            <v>47</v>
          </cell>
          <cell r="AE50">
            <v>47</v>
          </cell>
          <cell r="AF50">
            <v>47</v>
          </cell>
          <cell r="AG50">
            <v>44.3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</sheetData>
      <sheetData sheetId="1">
        <row r="16">
          <cell r="C16">
            <v>291.60000000000002</v>
          </cell>
        </row>
      </sheetData>
      <sheetData sheetId="2">
        <row r="16">
          <cell r="C16">
            <v>291.60000000000002</v>
          </cell>
        </row>
      </sheetData>
      <sheetData sheetId="3">
        <row r="16">
          <cell r="C16">
            <v>291.60000000000002</v>
          </cell>
        </row>
      </sheetData>
      <sheetData sheetId="4">
        <row r="16">
          <cell r="C16">
            <v>291.60000000000002</v>
          </cell>
        </row>
      </sheetData>
      <sheetData sheetId="5">
        <row r="16">
          <cell r="C16">
            <v>291.60000000000002</v>
          </cell>
        </row>
      </sheetData>
      <sheetData sheetId="6">
        <row r="16">
          <cell r="C16">
            <v>291.60000000000002</v>
          </cell>
        </row>
      </sheetData>
      <sheetData sheetId="7">
        <row r="16">
          <cell r="C16">
            <v>291.60000000000002</v>
          </cell>
        </row>
      </sheetData>
      <sheetData sheetId="8">
        <row r="16">
          <cell r="C16">
            <v>291.60000000000002</v>
          </cell>
        </row>
      </sheetData>
      <sheetData sheetId="9">
        <row r="16">
          <cell r="C16">
            <v>291.60000000000002</v>
          </cell>
        </row>
      </sheetData>
      <sheetData sheetId="10">
        <row r="16">
          <cell r="C16">
            <v>291.60000000000002</v>
          </cell>
        </row>
      </sheetData>
      <sheetData sheetId="11">
        <row r="16">
          <cell r="C16">
            <v>291.60000000000002</v>
          </cell>
        </row>
      </sheetData>
      <sheetData sheetId="12">
        <row r="16">
          <cell r="C16">
            <v>291.60000000000002</v>
          </cell>
        </row>
      </sheetData>
      <sheetData sheetId="13">
        <row r="16">
          <cell r="C16">
            <v>291.60000000000002</v>
          </cell>
        </row>
      </sheetData>
      <sheetData sheetId="14">
        <row r="16">
          <cell r="C16">
            <v>291.60000000000002</v>
          </cell>
        </row>
      </sheetData>
      <sheetData sheetId="15">
        <row r="16">
          <cell r="C16">
            <v>291.60000000000002</v>
          </cell>
        </row>
      </sheetData>
      <sheetData sheetId="16">
        <row r="16">
          <cell r="C16">
            <v>291.60000000000002</v>
          </cell>
        </row>
      </sheetData>
      <sheetData sheetId="17">
        <row r="16">
          <cell r="C16">
            <v>291.60000000000002</v>
          </cell>
        </row>
      </sheetData>
      <sheetData sheetId="18">
        <row r="16">
          <cell r="C16">
            <v>291.60000000000002</v>
          </cell>
        </row>
      </sheetData>
      <sheetData sheetId="19">
        <row r="16">
          <cell r="C16">
            <v>291.60000000000002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>
        <row r="16">
          <cell r="C16">
            <v>291.60000000000002</v>
          </cell>
        </row>
      </sheetData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16">
          <cell r="C16">
            <v>291.60000000000002</v>
          </cell>
        </row>
      </sheetData>
      <sheetData sheetId="128">
        <row r="16">
          <cell r="C16">
            <v>291.60000000000002</v>
          </cell>
        </row>
      </sheetData>
      <sheetData sheetId="129">
        <row r="16">
          <cell r="C16">
            <v>291.60000000000002</v>
          </cell>
        </row>
      </sheetData>
      <sheetData sheetId="130">
        <row r="16">
          <cell r="C16">
            <v>291.60000000000002</v>
          </cell>
        </row>
      </sheetData>
      <sheetData sheetId="131">
        <row r="16">
          <cell r="C16">
            <v>291.60000000000002</v>
          </cell>
        </row>
      </sheetData>
      <sheetData sheetId="132">
        <row r="16">
          <cell r="C16">
            <v>291.60000000000002</v>
          </cell>
        </row>
      </sheetData>
      <sheetData sheetId="133">
        <row r="16">
          <cell r="C16">
            <v>291.60000000000002</v>
          </cell>
        </row>
      </sheetData>
      <sheetData sheetId="134">
        <row r="16">
          <cell r="C16">
            <v>291.60000000000002</v>
          </cell>
        </row>
      </sheetData>
      <sheetData sheetId="135">
        <row r="16">
          <cell r="C16">
            <v>291.60000000000002</v>
          </cell>
        </row>
      </sheetData>
      <sheetData sheetId="136">
        <row r="16">
          <cell r="C16">
            <v>291.60000000000002</v>
          </cell>
        </row>
      </sheetData>
      <sheetData sheetId="137">
        <row r="16">
          <cell r="C16">
            <v>291.60000000000002</v>
          </cell>
        </row>
      </sheetData>
      <sheetData sheetId="138">
        <row r="16">
          <cell r="C16">
            <v>291.60000000000002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16">
          <cell r="C16">
            <v>291.60000000000002</v>
          </cell>
        </row>
      </sheetData>
      <sheetData sheetId="152">
        <row r="16">
          <cell r="C16">
            <v>291.60000000000002</v>
          </cell>
        </row>
      </sheetData>
      <sheetData sheetId="153">
        <row r="16">
          <cell r="C16">
            <v>291.60000000000002</v>
          </cell>
        </row>
      </sheetData>
      <sheetData sheetId="154">
        <row r="16">
          <cell r="C16">
            <v>291.60000000000002</v>
          </cell>
        </row>
      </sheetData>
      <sheetData sheetId="155">
        <row r="16">
          <cell r="C16">
            <v>291.60000000000002</v>
          </cell>
        </row>
      </sheetData>
      <sheetData sheetId="156">
        <row r="16">
          <cell r="C16">
            <v>291.60000000000002</v>
          </cell>
        </row>
      </sheetData>
      <sheetData sheetId="157">
        <row r="16">
          <cell r="C16">
            <v>291.60000000000002</v>
          </cell>
        </row>
      </sheetData>
      <sheetData sheetId="158">
        <row r="16">
          <cell r="C16">
            <v>291.60000000000002</v>
          </cell>
        </row>
      </sheetData>
      <sheetData sheetId="159">
        <row r="16">
          <cell r="C16">
            <v>291.60000000000002</v>
          </cell>
        </row>
      </sheetData>
      <sheetData sheetId="160">
        <row r="16">
          <cell r="C16">
            <v>291.60000000000002</v>
          </cell>
        </row>
      </sheetData>
      <sheetData sheetId="161">
        <row r="16">
          <cell r="C16">
            <v>291.60000000000002</v>
          </cell>
        </row>
      </sheetData>
      <sheetData sheetId="162">
        <row r="16">
          <cell r="C16">
            <v>291.60000000000002</v>
          </cell>
        </row>
      </sheetData>
      <sheetData sheetId="163">
        <row r="16">
          <cell r="C16">
            <v>291.60000000000002</v>
          </cell>
        </row>
      </sheetData>
      <sheetData sheetId="164">
        <row r="16">
          <cell r="C16">
            <v>291.60000000000002</v>
          </cell>
        </row>
      </sheetData>
      <sheetData sheetId="165">
        <row r="16">
          <cell r="C16">
            <v>291.60000000000002</v>
          </cell>
        </row>
      </sheetData>
      <sheetData sheetId="166">
        <row r="16">
          <cell r="C16">
            <v>291.60000000000002</v>
          </cell>
        </row>
      </sheetData>
      <sheetData sheetId="167">
        <row r="16">
          <cell r="C16">
            <v>291.60000000000002</v>
          </cell>
        </row>
      </sheetData>
      <sheetData sheetId="168">
        <row r="16">
          <cell r="C16">
            <v>291.60000000000002</v>
          </cell>
        </row>
      </sheetData>
      <sheetData sheetId="169">
        <row r="16">
          <cell r="C16">
            <v>291.60000000000002</v>
          </cell>
        </row>
      </sheetData>
      <sheetData sheetId="170">
        <row r="16">
          <cell r="C16">
            <v>291.60000000000002</v>
          </cell>
        </row>
      </sheetData>
      <sheetData sheetId="171">
        <row r="16">
          <cell r="C16">
            <v>291.60000000000002</v>
          </cell>
        </row>
      </sheetData>
      <sheetData sheetId="172">
        <row r="16">
          <cell r="C16">
            <v>291.60000000000002</v>
          </cell>
        </row>
      </sheetData>
      <sheetData sheetId="173">
        <row r="16">
          <cell r="C16">
            <v>291.60000000000002</v>
          </cell>
        </row>
      </sheetData>
      <sheetData sheetId="174">
        <row r="16">
          <cell r="C16">
            <v>291.60000000000002</v>
          </cell>
        </row>
      </sheetData>
      <sheetData sheetId="175">
        <row r="16">
          <cell r="C16">
            <v>291.60000000000002</v>
          </cell>
        </row>
      </sheetData>
      <sheetData sheetId="176">
        <row r="16">
          <cell r="C16">
            <v>291.60000000000002</v>
          </cell>
        </row>
      </sheetData>
      <sheetData sheetId="177">
        <row r="16">
          <cell r="C16">
            <v>291.60000000000002</v>
          </cell>
        </row>
      </sheetData>
      <sheetData sheetId="178">
        <row r="16">
          <cell r="C16">
            <v>291.60000000000002</v>
          </cell>
        </row>
      </sheetData>
      <sheetData sheetId="179">
        <row r="16">
          <cell r="C16">
            <v>291.60000000000002</v>
          </cell>
        </row>
      </sheetData>
      <sheetData sheetId="180">
        <row r="16">
          <cell r="C16">
            <v>291.60000000000002</v>
          </cell>
        </row>
      </sheetData>
      <sheetData sheetId="181">
        <row r="16">
          <cell r="C16">
            <v>291.60000000000002</v>
          </cell>
        </row>
      </sheetData>
      <sheetData sheetId="182">
        <row r="16">
          <cell r="C16">
            <v>291.60000000000002</v>
          </cell>
        </row>
      </sheetData>
      <sheetData sheetId="183">
        <row r="16">
          <cell r="C16">
            <v>291.60000000000002</v>
          </cell>
        </row>
      </sheetData>
      <sheetData sheetId="184">
        <row r="16">
          <cell r="C16">
            <v>291.60000000000002</v>
          </cell>
        </row>
      </sheetData>
      <sheetData sheetId="185">
        <row r="16">
          <cell r="C16">
            <v>291.60000000000002</v>
          </cell>
        </row>
      </sheetData>
      <sheetData sheetId="186">
        <row r="16">
          <cell r="C16">
            <v>291.60000000000002</v>
          </cell>
        </row>
      </sheetData>
      <sheetData sheetId="187">
        <row r="16">
          <cell r="C16">
            <v>291.60000000000002</v>
          </cell>
        </row>
      </sheetData>
      <sheetData sheetId="188">
        <row r="16">
          <cell r="C16">
            <v>291.60000000000002</v>
          </cell>
        </row>
      </sheetData>
      <sheetData sheetId="189">
        <row r="16">
          <cell r="C16">
            <v>291.60000000000002</v>
          </cell>
        </row>
      </sheetData>
      <sheetData sheetId="190">
        <row r="16">
          <cell r="C16">
            <v>291.60000000000002</v>
          </cell>
        </row>
      </sheetData>
      <sheetData sheetId="191">
        <row r="16">
          <cell r="C16">
            <v>291.60000000000002</v>
          </cell>
        </row>
      </sheetData>
      <sheetData sheetId="192">
        <row r="16">
          <cell r="C16">
            <v>291.60000000000002</v>
          </cell>
        </row>
      </sheetData>
      <sheetData sheetId="193">
        <row r="16">
          <cell r="C16">
            <v>291.60000000000002</v>
          </cell>
        </row>
      </sheetData>
      <sheetData sheetId="194">
        <row r="16">
          <cell r="C16">
            <v>291.60000000000002</v>
          </cell>
        </row>
      </sheetData>
      <sheetData sheetId="195">
        <row r="16">
          <cell r="C16">
            <v>291.60000000000002</v>
          </cell>
        </row>
      </sheetData>
      <sheetData sheetId="196">
        <row r="16">
          <cell r="C16">
            <v>291.60000000000002</v>
          </cell>
        </row>
      </sheetData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>
        <row r="16">
          <cell r="C16">
            <v>291.60000000000002</v>
          </cell>
        </row>
      </sheetData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6">
          <cell r="C16">
            <v>291.60000000000002</v>
          </cell>
        </row>
      </sheetData>
      <sheetData sheetId="214">
        <row r="16">
          <cell r="C16">
            <v>291.60000000000002</v>
          </cell>
        </row>
      </sheetData>
      <sheetData sheetId="215">
        <row r="16">
          <cell r="C16">
            <v>291.60000000000002</v>
          </cell>
        </row>
      </sheetData>
      <sheetData sheetId="216">
        <row r="16">
          <cell r="C16">
            <v>291.60000000000002</v>
          </cell>
        </row>
      </sheetData>
      <sheetData sheetId="217">
        <row r="16">
          <cell r="C16">
            <v>291.60000000000002</v>
          </cell>
        </row>
      </sheetData>
      <sheetData sheetId="218">
        <row r="16">
          <cell r="C16">
            <v>291.60000000000002</v>
          </cell>
        </row>
      </sheetData>
      <sheetData sheetId="219">
        <row r="16">
          <cell r="C16">
            <v>291.60000000000002</v>
          </cell>
        </row>
      </sheetData>
      <sheetData sheetId="220">
        <row r="16">
          <cell r="C16">
            <v>291.60000000000002</v>
          </cell>
        </row>
      </sheetData>
      <sheetData sheetId="221">
        <row r="16">
          <cell r="C16">
            <v>291.60000000000002</v>
          </cell>
        </row>
      </sheetData>
      <sheetData sheetId="222">
        <row r="16">
          <cell r="C16">
            <v>291.60000000000002</v>
          </cell>
        </row>
      </sheetData>
      <sheetData sheetId="223">
        <row r="16">
          <cell r="C16">
            <v>291.60000000000002</v>
          </cell>
        </row>
      </sheetData>
      <sheetData sheetId="224">
        <row r="16">
          <cell r="C16">
            <v>291.60000000000002</v>
          </cell>
        </row>
      </sheetData>
      <sheetData sheetId="225">
        <row r="16">
          <cell r="C16">
            <v>291.60000000000002</v>
          </cell>
        </row>
      </sheetData>
      <sheetData sheetId="226">
        <row r="16">
          <cell r="C16">
            <v>291.60000000000002</v>
          </cell>
        </row>
      </sheetData>
      <sheetData sheetId="227">
        <row r="16">
          <cell r="C16">
            <v>291.60000000000002</v>
          </cell>
        </row>
      </sheetData>
      <sheetData sheetId="228">
        <row r="16">
          <cell r="C16">
            <v>291.60000000000002</v>
          </cell>
        </row>
      </sheetData>
      <sheetData sheetId="229">
        <row r="16">
          <cell r="C16">
            <v>291.60000000000002</v>
          </cell>
        </row>
      </sheetData>
      <sheetData sheetId="230">
        <row r="16">
          <cell r="C16">
            <v>291.60000000000002</v>
          </cell>
        </row>
      </sheetData>
      <sheetData sheetId="231">
        <row r="16">
          <cell r="C16">
            <v>291.60000000000002</v>
          </cell>
        </row>
      </sheetData>
      <sheetData sheetId="232">
        <row r="16">
          <cell r="C16">
            <v>291.60000000000002</v>
          </cell>
        </row>
      </sheetData>
      <sheetData sheetId="233">
        <row r="16">
          <cell r="C16">
            <v>291.60000000000002</v>
          </cell>
        </row>
      </sheetData>
      <sheetData sheetId="234">
        <row r="16">
          <cell r="C16">
            <v>291.60000000000002</v>
          </cell>
        </row>
      </sheetData>
      <sheetData sheetId="235">
        <row r="16">
          <cell r="C16">
            <v>291.60000000000002</v>
          </cell>
        </row>
      </sheetData>
      <sheetData sheetId="236">
        <row r="16">
          <cell r="C16">
            <v>291.60000000000002</v>
          </cell>
        </row>
      </sheetData>
      <sheetData sheetId="237">
        <row r="16">
          <cell r="C16">
            <v>291.60000000000002</v>
          </cell>
        </row>
      </sheetData>
      <sheetData sheetId="238">
        <row r="16">
          <cell r="C16">
            <v>291.60000000000002</v>
          </cell>
        </row>
      </sheetData>
      <sheetData sheetId="239">
        <row r="16">
          <cell r="C16">
            <v>291.60000000000002</v>
          </cell>
        </row>
      </sheetData>
      <sheetData sheetId="240">
        <row r="16">
          <cell r="C16">
            <v>291.60000000000002</v>
          </cell>
        </row>
      </sheetData>
      <sheetData sheetId="241">
        <row r="16">
          <cell r="C16">
            <v>291.60000000000002</v>
          </cell>
        </row>
      </sheetData>
      <sheetData sheetId="242">
        <row r="16">
          <cell r="C16">
            <v>291.60000000000002</v>
          </cell>
        </row>
      </sheetData>
      <sheetData sheetId="243">
        <row r="16">
          <cell r="C16">
            <v>291.60000000000002</v>
          </cell>
        </row>
      </sheetData>
      <sheetData sheetId="244">
        <row r="16">
          <cell r="C16">
            <v>291.60000000000002</v>
          </cell>
        </row>
      </sheetData>
      <sheetData sheetId="245">
        <row r="16">
          <cell r="C16">
            <v>291.60000000000002</v>
          </cell>
        </row>
      </sheetData>
      <sheetData sheetId="246">
        <row r="16">
          <cell r="C16">
            <v>291.60000000000002</v>
          </cell>
        </row>
      </sheetData>
      <sheetData sheetId="247">
        <row r="16">
          <cell r="C16">
            <v>291.60000000000002</v>
          </cell>
        </row>
      </sheetData>
      <sheetData sheetId="248">
        <row r="16">
          <cell r="C16">
            <v>291.60000000000002</v>
          </cell>
        </row>
      </sheetData>
      <sheetData sheetId="249">
        <row r="16">
          <cell r="C16">
            <v>291.60000000000002</v>
          </cell>
        </row>
      </sheetData>
      <sheetData sheetId="250">
        <row r="16">
          <cell r="C16">
            <v>291.60000000000002</v>
          </cell>
        </row>
      </sheetData>
      <sheetData sheetId="251">
        <row r="16">
          <cell r="C16">
            <v>291.60000000000002</v>
          </cell>
        </row>
      </sheetData>
      <sheetData sheetId="252">
        <row r="16">
          <cell r="C16">
            <v>291.60000000000002</v>
          </cell>
        </row>
      </sheetData>
      <sheetData sheetId="253">
        <row r="16">
          <cell r="C16">
            <v>291.60000000000002</v>
          </cell>
        </row>
      </sheetData>
      <sheetData sheetId="254">
        <row r="16">
          <cell r="C16">
            <v>291.60000000000002</v>
          </cell>
        </row>
      </sheetData>
      <sheetData sheetId="255">
        <row r="16">
          <cell r="C16">
            <v>291.60000000000002</v>
          </cell>
        </row>
      </sheetData>
      <sheetData sheetId="256">
        <row r="16">
          <cell r="C16">
            <v>291.60000000000002</v>
          </cell>
        </row>
      </sheetData>
      <sheetData sheetId="257">
        <row r="16">
          <cell r="C16">
            <v>291.60000000000002</v>
          </cell>
        </row>
      </sheetData>
      <sheetData sheetId="258">
        <row r="16">
          <cell r="C16">
            <v>291.60000000000002</v>
          </cell>
        </row>
      </sheetData>
      <sheetData sheetId="259">
        <row r="16">
          <cell r="C16">
            <v>291.60000000000002</v>
          </cell>
        </row>
      </sheetData>
      <sheetData sheetId="260">
        <row r="16">
          <cell r="C16">
            <v>291.60000000000002</v>
          </cell>
        </row>
      </sheetData>
      <sheetData sheetId="261">
        <row r="16">
          <cell r="C16">
            <v>291.60000000000002</v>
          </cell>
        </row>
      </sheetData>
      <sheetData sheetId="262">
        <row r="16">
          <cell r="C16">
            <v>291.60000000000002</v>
          </cell>
        </row>
      </sheetData>
      <sheetData sheetId="263">
        <row r="16">
          <cell r="C16">
            <v>291.60000000000002</v>
          </cell>
        </row>
      </sheetData>
      <sheetData sheetId="264">
        <row r="16">
          <cell r="C16">
            <v>291.60000000000002</v>
          </cell>
        </row>
      </sheetData>
      <sheetData sheetId="265">
        <row r="16">
          <cell r="C16">
            <v>291.60000000000002</v>
          </cell>
        </row>
      </sheetData>
      <sheetData sheetId="266">
        <row r="16">
          <cell r="C16">
            <v>291.60000000000002</v>
          </cell>
        </row>
      </sheetData>
      <sheetData sheetId="267">
        <row r="16">
          <cell r="C16">
            <v>291.60000000000002</v>
          </cell>
        </row>
      </sheetData>
      <sheetData sheetId="268">
        <row r="16">
          <cell r="C16">
            <v>291.60000000000002</v>
          </cell>
        </row>
      </sheetData>
      <sheetData sheetId="269">
        <row r="16">
          <cell r="C16">
            <v>291.60000000000002</v>
          </cell>
        </row>
      </sheetData>
      <sheetData sheetId="270">
        <row r="16">
          <cell r="C16">
            <v>291.60000000000002</v>
          </cell>
        </row>
      </sheetData>
      <sheetData sheetId="271">
        <row r="16">
          <cell r="C16">
            <v>291.60000000000002</v>
          </cell>
        </row>
      </sheetData>
      <sheetData sheetId="272">
        <row r="16">
          <cell r="C16">
            <v>291.60000000000002</v>
          </cell>
        </row>
      </sheetData>
      <sheetData sheetId="273">
        <row r="16">
          <cell r="C16">
            <v>291.60000000000002</v>
          </cell>
        </row>
      </sheetData>
      <sheetData sheetId="274">
        <row r="16">
          <cell r="C16">
            <v>291.60000000000002</v>
          </cell>
        </row>
      </sheetData>
      <sheetData sheetId="275">
        <row r="16">
          <cell r="C16">
            <v>291.60000000000002</v>
          </cell>
        </row>
      </sheetData>
      <sheetData sheetId="276">
        <row r="16">
          <cell r="C16">
            <v>291.60000000000002</v>
          </cell>
        </row>
      </sheetData>
      <sheetData sheetId="277">
        <row r="16">
          <cell r="C16">
            <v>291.60000000000002</v>
          </cell>
        </row>
      </sheetData>
      <sheetData sheetId="278">
        <row r="16">
          <cell r="C16">
            <v>291.60000000000002</v>
          </cell>
        </row>
      </sheetData>
      <sheetData sheetId="279">
        <row r="16">
          <cell r="C16">
            <v>291.60000000000002</v>
          </cell>
        </row>
      </sheetData>
      <sheetData sheetId="280">
        <row r="16">
          <cell r="C16">
            <v>291.60000000000002</v>
          </cell>
        </row>
      </sheetData>
      <sheetData sheetId="281">
        <row r="16">
          <cell r="C16">
            <v>291.60000000000002</v>
          </cell>
        </row>
      </sheetData>
      <sheetData sheetId="282">
        <row r="16">
          <cell r="C16">
            <v>291.60000000000002</v>
          </cell>
        </row>
      </sheetData>
      <sheetData sheetId="283">
        <row r="16">
          <cell r="C16">
            <v>291.60000000000002</v>
          </cell>
        </row>
      </sheetData>
      <sheetData sheetId="284">
        <row r="16">
          <cell r="C16">
            <v>291.60000000000002</v>
          </cell>
        </row>
      </sheetData>
      <sheetData sheetId="285">
        <row r="16">
          <cell r="C16">
            <v>291.60000000000002</v>
          </cell>
        </row>
      </sheetData>
      <sheetData sheetId="286">
        <row r="16">
          <cell r="C16">
            <v>291.60000000000002</v>
          </cell>
        </row>
      </sheetData>
      <sheetData sheetId="287">
        <row r="16">
          <cell r="C16">
            <v>291.60000000000002</v>
          </cell>
        </row>
      </sheetData>
      <sheetData sheetId="288">
        <row r="16">
          <cell r="C16">
            <v>291.60000000000002</v>
          </cell>
        </row>
      </sheetData>
      <sheetData sheetId="289">
        <row r="16">
          <cell r="C16">
            <v>291.60000000000002</v>
          </cell>
        </row>
      </sheetData>
      <sheetData sheetId="290">
        <row r="16">
          <cell r="C16">
            <v>291.60000000000002</v>
          </cell>
        </row>
      </sheetData>
      <sheetData sheetId="291">
        <row r="16">
          <cell r="C16">
            <v>291.60000000000002</v>
          </cell>
        </row>
      </sheetData>
      <sheetData sheetId="292">
        <row r="16">
          <cell r="C16">
            <v>291.60000000000002</v>
          </cell>
        </row>
      </sheetData>
      <sheetData sheetId="293">
        <row r="16">
          <cell r="C16">
            <v>291.60000000000002</v>
          </cell>
        </row>
      </sheetData>
      <sheetData sheetId="294">
        <row r="16">
          <cell r="C16">
            <v>291.60000000000002</v>
          </cell>
        </row>
      </sheetData>
      <sheetData sheetId="295">
        <row r="16">
          <cell r="C16">
            <v>291.60000000000002</v>
          </cell>
        </row>
      </sheetData>
      <sheetData sheetId="296">
        <row r="16">
          <cell r="C16">
            <v>291.60000000000002</v>
          </cell>
        </row>
      </sheetData>
      <sheetData sheetId="297">
        <row r="16">
          <cell r="C16">
            <v>291.60000000000002</v>
          </cell>
        </row>
      </sheetData>
      <sheetData sheetId="298">
        <row r="16">
          <cell r="C16">
            <v>291.60000000000002</v>
          </cell>
        </row>
      </sheetData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riable master (3D)"/>
      <sheetName val="Variable master (2D)"/>
      <sheetName val="Variable master (2D) (CAR)"/>
      <sheetName val="Comparison master"/>
      <sheetName val="Thickness 1"/>
      <sheetName val="Thickness 1 (CAR)"/>
      <sheetName val="Thickness 2"/>
      <sheetName val="Thickness 2 (CAR)"/>
      <sheetName val="Thickness 3"/>
      <sheetName val="Thickness 3 (CAR)"/>
      <sheetName val="Attribute master"/>
      <sheetName val="MBT-9115 (Shred)-Left"/>
      <sheetName val="DFM History 2"/>
      <sheetName val="CPK "/>
      <sheetName val="GR&amp;R IJF-028S-0B"/>
      <sheetName val="All Parts"/>
      <sheetName val="SAP"/>
      <sheetName val="ISRDATA"/>
      <sheetName val="BK_REPORT 2002 05"/>
      <sheetName val="purchase"/>
      <sheetName val="Variable"/>
      <sheetName val="Cork"/>
      <sheetName val="SMT,Backend Yield Dec- (2)"/>
      <sheetName val="Home"/>
      <sheetName val="Reporting"/>
      <sheetName val="TABLES"/>
      <sheetName val="Data lists"/>
      <sheetName val="Variable_master_(3D)"/>
      <sheetName val="Variable_master_(2D)"/>
      <sheetName val="Variable_master_(2D)_(CAR)"/>
      <sheetName val="Comparison_master"/>
      <sheetName val="Thickness_1"/>
      <sheetName val="Thickness_1_(CAR)"/>
      <sheetName val="Thickness_2"/>
      <sheetName val="Thickness_2_(CAR)"/>
      <sheetName val="Thickness_3"/>
      <sheetName val="Thickness_3_(CAR)"/>
      <sheetName val="Attribute_master"/>
      <sheetName val="GR&amp;R_IJF-028S-0B"/>
      <sheetName val="MBT-9115_(Shred)-Left"/>
      <sheetName val="DFM_History_2"/>
      <sheetName val="All_Parts"/>
      <sheetName val="CPK_"/>
      <sheetName val="BK_REPORT_2002_05"/>
      <sheetName val="SMT,Backend_Yield_Dec-_(2)"/>
      <sheetName val="Data_lists"/>
      <sheetName val="Variable_master_(3D)1"/>
      <sheetName val="Variable_master_(2D)1"/>
      <sheetName val="Variable_master_(2D)_(CAR)1"/>
      <sheetName val="Comparison_master1"/>
      <sheetName val="Thickness_11"/>
      <sheetName val="Thickness_1_(CAR)1"/>
      <sheetName val="Thickness_21"/>
      <sheetName val="Thickness_2_(CAR)1"/>
      <sheetName val="Thickness_31"/>
      <sheetName val="Thickness_3_(CAR)1"/>
      <sheetName val="Attribute_master1"/>
      <sheetName val="GR&amp;R_IJF-028S-0B1"/>
      <sheetName val="MBT-9115_(Shred)-Left1"/>
      <sheetName val="DFM_History_21"/>
      <sheetName val="All_Parts1"/>
      <sheetName val="CPK_1"/>
      <sheetName val="BK_REPORT_2002_051"/>
      <sheetName val="SMT,Backend_Yield_Dec-_(2)1"/>
      <sheetName val="Data_lists1"/>
      <sheetName val="Issues List"/>
      <sheetName val="asecl_fcst"/>
      <sheetName val="ASECL_OUTPUT_DATA"/>
      <sheetName val="Variable_master_(3D)2"/>
      <sheetName val="Variable_master_(2D)2"/>
      <sheetName val="Variable_master_(2D)_(CAR)2"/>
      <sheetName val="Comparison_master2"/>
      <sheetName val="Thickness_12"/>
      <sheetName val="Thickness_1_(CAR)2"/>
      <sheetName val="Thickness_22"/>
      <sheetName val="Thickness_2_(CAR)2"/>
      <sheetName val="Thickness_32"/>
      <sheetName val="Thickness_3_(CAR)2"/>
      <sheetName val="Attribute_master2"/>
      <sheetName val="GR&amp;R_IJF-028S-0B2"/>
      <sheetName val="MBT-9115_(Shred)-Left2"/>
      <sheetName val="DFM_History_22"/>
      <sheetName val="All_Parts2"/>
      <sheetName val="CPK_2"/>
      <sheetName val="BK_REPORT_2002_052"/>
      <sheetName val="SMT,Backend_Yield_Dec-_(2)2"/>
      <sheetName val="Data_lists2"/>
      <sheetName val="Issues_List"/>
      <sheetName val="Histogram Chart"/>
      <sheetName val="逾期工令統計"/>
      <sheetName val="FA-LISTING"/>
      <sheetName val="WK3"/>
      <sheetName val="WKY"/>
      <sheetName val="9K3"/>
      <sheetName val="WKXWKB"/>
      <sheetName val="WKC"/>
      <sheetName val="單面板S雙面板D"/>
      <sheetName val="多層板M"/>
      <sheetName val="GR&amp;R%20IJF-028S-0B"/>
      <sheetName val="History1"/>
      <sheetName val="Friedman"/>
      <sheetName val="KruskalWallis"/>
      <sheetName val="MannWhitney"/>
      <sheetName val="OneSampleSignTest"/>
      <sheetName val="OneSampleWilcoxon"/>
      <sheetName val="PairedSamplesSignTest"/>
      <sheetName val="PairedSamplesWilcoxon"/>
      <sheetName val="200110注残 (2)"/>
      <sheetName val="Setup"/>
      <sheetName val="GRR -Hardness"/>
      <sheetName val="X2153 BES Small and Large"/>
      <sheetName val="주소(한문)"/>
      <sheetName val="Function test"/>
      <sheetName val="2001_Dec"/>
      <sheetName val="H GRR-B template"/>
      <sheetName val="Variable_master_(3D)3"/>
      <sheetName val="Variable_master_(2D)3"/>
      <sheetName val="Variable_master_(2D)_(CAR)3"/>
      <sheetName val="Comparison_master3"/>
      <sheetName val="Thickness_13"/>
      <sheetName val="Thickness_1_(CAR)3"/>
      <sheetName val="Thickness_23"/>
      <sheetName val="Thickness_2_(CAR)3"/>
      <sheetName val="Thickness_33"/>
      <sheetName val="Thickness_3_(CAR)3"/>
      <sheetName val="Attribute_master3"/>
      <sheetName val="GR&amp;R_IJF-028S-0B3"/>
      <sheetName val="MBT-9115_(Shred)-Left3"/>
      <sheetName val="DFM_History_23"/>
      <sheetName val="All_Parts3"/>
      <sheetName val="CPK_3"/>
      <sheetName val="BK_REPORT_2002_053"/>
      <sheetName val="SMT,Backend_Yield_Dec-_(2)3"/>
      <sheetName val="Data_lists3"/>
      <sheetName val="Issues_List1"/>
      <sheetName val="Histogram_Chart"/>
      <sheetName val="200110注残_(2)"/>
      <sheetName val="GRR_-Hardness"/>
      <sheetName val="X2153_BES_Small_and_Large"/>
      <sheetName val="Function_test"/>
      <sheetName val="H_GRR-B_template"/>
      <sheetName val="Variable_master_(3D)4"/>
      <sheetName val="Variable_master_(2D)4"/>
      <sheetName val="Variable_master_(2D)_(CAR)4"/>
      <sheetName val="Comparison_master4"/>
      <sheetName val="Thickness_14"/>
      <sheetName val="Thickness_1_(CAR)4"/>
      <sheetName val="Thickness_24"/>
      <sheetName val="Thickness_2_(CAR)4"/>
      <sheetName val="Thickness_34"/>
      <sheetName val="Thickness_3_(CAR)4"/>
      <sheetName val="Attribute_master4"/>
      <sheetName val="GR&amp;R_IJF-028S-0B4"/>
      <sheetName val="MBT-9115_(Shred)-Left4"/>
      <sheetName val="DFM_History_24"/>
      <sheetName val="All_Parts4"/>
      <sheetName val="CPK_4"/>
      <sheetName val="BK_REPORT_2002_054"/>
      <sheetName val="SMT,Backend_Yield_Dec-_(2)4"/>
      <sheetName val="Data_lists4"/>
      <sheetName val="Issues_List2"/>
      <sheetName val="Histogram_Chart1"/>
      <sheetName val="200110注残_(2)1"/>
      <sheetName val="GRR_-Hardness1"/>
      <sheetName val="X2153_BES_Small_and_Large1"/>
      <sheetName val="Function_test1"/>
      <sheetName val="H_GRR-B_template1"/>
      <sheetName val="Variable_master_(3D)5"/>
      <sheetName val="Variable_master_(2D)5"/>
      <sheetName val="Variable_master_(2D)_(CAR)5"/>
      <sheetName val="Comparison_master5"/>
      <sheetName val="Thickness_15"/>
      <sheetName val="Thickness_1_(CAR)5"/>
      <sheetName val="Thickness_25"/>
      <sheetName val="Thickness_2_(CAR)5"/>
      <sheetName val="Thickness_35"/>
      <sheetName val="Thickness_3_(CAR)5"/>
      <sheetName val="Attribute_master5"/>
      <sheetName val="GR&amp;R_IJF-028S-0B5"/>
      <sheetName val="MBT-9115_(Shred)-Left5"/>
      <sheetName val="DFM_History_25"/>
      <sheetName val="All_Parts5"/>
      <sheetName val="CPK_5"/>
      <sheetName val="BK_REPORT_2002_055"/>
      <sheetName val="SMT,Backend_Yield_Dec-_(2)5"/>
      <sheetName val="Data_lists5"/>
      <sheetName val="Issues_List3"/>
    </sheetNames>
    <sheetDataSet>
      <sheetData sheetId="0" refreshError="1">
        <row r="1">
          <cell r="A1">
            <v>0.17</v>
          </cell>
          <cell r="B1">
            <v>0.16900000000000001</v>
          </cell>
          <cell r="C1">
            <v>0.17</v>
          </cell>
          <cell r="G1">
            <v>0.17199999999999999</v>
          </cell>
          <cell r="H1">
            <v>0.17100000000000001</v>
          </cell>
          <cell r="I1">
            <v>0.17100000000000001</v>
          </cell>
          <cell r="M1">
            <v>0.17299999999999999</v>
          </cell>
          <cell r="N1">
            <v>0.17100000000000001</v>
          </cell>
          <cell r="O1">
            <v>0.17</v>
          </cell>
        </row>
        <row r="2">
          <cell r="A2">
            <v>0.16500000000000001</v>
          </cell>
          <cell r="B2">
            <v>0.16600000000000001</v>
          </cell>
          <cell r="C2">
            <v>0.16600000000000001</v>
          </cell>
          <cell r="G2">
            <v>0.16700000000000001</v>
          </cell>
          <cell r="H2">
            <v>0.16900000000000001</v>
          </cell>
          <cell r="I2">
            <v>0.16800000000000001</v>
          </cell>
          <cell r="M2">
            <v>0.16700000000000001</v>
          </cell>
          <cell r="N2">
            <v>0.16600000000000001</v>
          </cell>
          <cell r="O2">
            <v>0.16800000000000001</v>
          </cell>
        </row>
        <row r="3">
          <cell r="A3">
            <v>0.16400000000000001</v>
          </cell>
          <cell r="B3">
            <v>0.16300000000000001</v>
          </cell>
          <cell r="C3">
            <v>0.16300000000000001</v>
          </cell>
          <cell r="G3">
            <v>0.16700000000000001</v>
          </cell>
          <cell r="H3">
            <v>0.16600000000000001</v>
          </cell>
          <cell r="I3">
            <v>0.16600000000000001</v>
          </cell>
          <cell r="M3">
            <v>0.16500000000000001</v>
          </cell>
          <cell r="N3">
            <v>0.16400000000000001</v>
          </cell>
          <cell r="O3">
            <v>0.16300000000000001</v>
          </cell>
        </row>
        <row r="4">
          <cell r="A4">
            <v>0.16900000000000001</v>
          </cell>
          <cell r="B4">
            <v>0.16600000000000001</v>
          </cell>
          <cell r="C4">
            <v>0.16700000000000001</v>
          </cell>
          <cell r="G4">
            <v>0.17299999999999999</v>
          </cell>
          <cell r="H4">
            <v>0.16900000000000001</v>
          </cell>
          <cell r="I4">
            <v>0.17</v>
          </cell>
          <cell r="M4">
            <v>0.16800000000000001</v>
          </cell>
          <cell r="N4">
            <v>0.16600000000000001</v>
          </cell>
          <cell r="O4">
            <v>0.16700000000000001</v>
          </cell>
        </row>
        <row r="5">
          <cell r="A5">
            <v>0.16800000000000001</v>
          </cell>
          <cell r="B5">
            <v>0.16900000000000001</v>
          </cell>
          <cell r="C5">
            <v>0.16900000000000001</v>
          </cell>
          <cell r="G5">
            <v>0.17299999999999999</v>
          </cell>
          <cell r="H5">
            <v>0.17399999999999999</v>
          </cell>
          <cell r="I5">
            <v>0.17299999999999999</v>
          </cell>
          <cell r="M5">
            <v>0.17</v>
          </cell>
          <cell r="N5">
            <v>0.16900000000000001</v>
          </cell>
          <cell r="O5">
            <v>0.17</v>
          </cell>
        </row>
        <row r="6">
          <cell r="A6">
            <v>0.17499999999999999</v>
          </cell>
          <cell r="B6">
            <v>0.17599999999999999</v>
          </cell>
          <cell r="C6">
            <v>0.17499999999999999</v>
          </cell>
          <cell r="G6">
            <v>0.17799999999999999</v>
          </cell>
          <cell r="H6">
            <v>0.17699999999999999</v>
          </cell>
          <cell r="I6">
            <v>0.17699999999999999</v>
          </cell>
          <cell r="M6">
            <v>0.17699999999999999</v>
          </cell>
          <cell r="N6">
            <v>0.17499999999999999</v>
          </cell>
          <cell r="O6">
            <v>0.17399999999999999</v>
          </cell>
        </row>
        <row r="7">
          <cell r="A7">
            <v>0.16500000000000001</v>
          </cell>
          <cell r="B7">
            <v>0.16600000000000001</v>
          </cell>
          <cell r="C7">
            <v>0.16700000000000001</v>
          </cell>
          <cell r="G7">
            <v>0.17100000000000001</v>
          </cell>
          <cell r="H7">
            <v>0.17</v>
          </cell>
          <cell r="I7">
            <v>0.17199999999999999</v>
          </cell>
          <cell r="M7">
            <v>0.16900000000000001</v>
          </cell>
          <cell r="N7">
            <v>0.16700000000000001</v>
          </cell>
          <cell r="O7">
            <v>0.16900000000000001</v>
          </cell>
        </row>
        <row r="8">
          <cell r="A8">
            <v>0.16</v>
          </cell>
          <cell r="B8">
            <v>0.161</v>
          </cell>
          <cell r="C8">
            <v>0.161</v>
          </cell>
          <cell r="G8">
            <v>0.16600000000000001</v>
          </cell>
          <cell r="H8">
            <v>0.16400000000000001</v>
          </cell>
          <cell r="I8">
            <v>0.16400000000000001</v>
          </cell>
          <cell r="M8">
            <v>0.161</v>
          </cell>
          <cell r="N8">
            <v>0.16200000000000001</v>
          </cell>
          <cell r="O8">
            <v>0.16200000000000001</v>
          </cell>
        </row>
        <row r="9">
          <cell r="A9">
            <v>0.16400000000000001</v>
          </cell>
          <cell r="B9">
            <v>0.16400000000000001</v>
          </cell>
          <cell r="C9">
            <v>0.16600000000000001</v>
          </cell>
          <cell r="G9">
            <v>0.16600000000000001</v>
          </cell>
          <cell r="H9">
            <v>0.16700000000000001</v>
          </cell>
          <cell r="I9">
            <v>0.16900000000000001</v>
          </cell>
          <cell r="M9">
            <v>0.16500000000000001</v>
          </cell>
          <cell r="N9">
            <v>0.16600000000000001</v>
          </cell>
          <cell r="O9">
            <v>0.16600000000000001</v>
          </cell>
        </row>
        <row r="10">
          <cell r="A10">
            <v>0.16800000000000001</v>
          </cell>
          <cell r="B10">
            <v>0.16500000000000001</v>
          </cell>
          <cell r="C10">
            <v>0.16500000000000001</v>
          </cell>
          <cell r="G10">
            <v>0.16700000000000001</v>
          </cell>
          <cell r="H10">
            <v>0.16700000000000001</v>
          </cell>
          <cell r="I10">
            <v>0.16800000000000001</v>
          </cell>
          <cell r="M10">
            <v>0.16300000000000001</v>
          </cell>
          <cell r="N10">
            <v>0.16500000000000001</v>
          </cell>
          <cell r="O10">
            <v>0.16500000000000001</v>
          </cell>
        </row>
      </sheetData>
      <sheetData sheetId="1">
        <row r="1">
          <cell r="A1">
            <v>0.17</v>
          </cell>
        </row>
      </sheetData>
      <sheetData sheetId="2">
        <row r="1">
          <cell r="A1">
            <v>0.17</v>
          </cell>
        </row>
      </sheetData>
      <sheetData sheetId="3">
        <row r="1">
          <cell r="A1">
            <v>0.17</v>
          </cell>
        </row>
      </sheetData>
      <sheetData sheetId="4">
        <row r="1">
          <cell r="A1">
            <v>0.17</v>
          </cell>
        </row>
      </sheetData>
      <sheetData sheetId="5">
        <row r="1">
          <cell r="A1">
            <v>0.17</v>
          </cell>
        </row>
      </sheetData>
      <sheetData sheetId="6">
        <row r="1">
          <cell r="A1">
            <v>0.17</v>
          </cell>
        </row>
      </sheetData>
      <sheetData sheetId="7">
        <row r="1">
          <cell r="A1">
            <v>0.17</v>
          </cell>
        </row>
      </sheetData>
      <sheetData sheetId="8">
        <row r="1">
          <cell r="A1">
            <v>0.17</v>
          </cell>
        </row>
      </sheetData>
      <sheetData sheetId="9">
        <row r="1">
          <cell r="A1">
            <v>0.17</v>
          </cell>
        </row>
      </sheetData>
      <sheetData sheetId="10">
        <row r="1">
          <cell r="A1">
            <v>0.17</v>
          </cell>
        </row>
      </sheetData>
      <sheetData sheetId="11">
        <row r="1">
          <cell r="A1">
            <v>0.17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">
          <cell r="A1">
            <v>0.17</v>
          </cell>
        </row>
      </sheetData>
      <sheetData sheetId="29">
        <row r="1">
          <cell r="A1">
            <v>0.17</v>
          </cell>
        </row>
      </sheetData>
      <sheetData sheetId="30">
        <row r="1">
          <cell r="A1">
            <v>0.17</v>
          </cell>
        </row>
      </sheetData>
      <sheetData sheetId="31">
        <row r="1">
          <cell r="A1">
            <v>0.17</v>
          </cell>
        </row>
      </sheetData>
      <sheetData sheetId="32">
        <row r="1">
          <cell r="A1">
            <v>0.17</v>
          </cell>
        </row>
      </sheetData>
      <sheetData sheetId="33">
        <row r="1">
          <cell r="A1">
            <v>0.17</v>
          </cell>
        </row>
      </sheetData>
      <sheetData sheetId="34">
        <row r="1">
          <cell r="A1">
            <v>0.17</v>
          </cell>
        </row>
      </sheetData>
      <sheetData sheetId="35">
        <row r="1">
          <cell r="A1">
            <v>0.17</v>
          </cell>
        </row>
      </sheetData>
      <sheetData sheetId="36">
        <row r="1">
          <cell r="A1">
            <v>0.17</v>
          </cell>
        </row>
      </sheetData>
      <sheetData sheetId="37">
        <row r="1">
          <cell r="A1">
            <v>0.17</v>
          </cell>
        </row>
      </sheetData>
      <sheetData sheetId="38">
        <row r="1">
          <cell r="A1">
            <v>0.17</v>
          </cell>
        </row>
      </sheetData>
      <sheetData sheetId="39">
        <row r="1">
          <cell r="A1">
            <v>0.17</v>
          </cell>
        </row>
      </sheetData>
      <sheetData sheetId="40">
        <row r="1">
          <cell r="A1">
            <v>0.17</v>
          </cell>
        </row>
      </sheetData>
      <sheetData sheetId="41">
        <row r="1">
          <cell r="A1">
            <v>0.17</v>
          </cell>
        </row>
      </sheetData>
      <sheetData sheetId="42">
        <row r="1">
          <cell r="A1">
            <v>0.17</v>
          </cell>
        </row>
      </sheetData>
      <sheetData sheetId="43">
        <row r="1">
          <cell r="A1">
            <v>0.17</v>
          </cell>
        </row>
      </sheetData>
      <sheetData sheetId="44">
        <row r="1">
          <cell r="A1">
            <v>0.17</v>
          </cell>
        </row>
      </sheetData>
      <sheetData sheetId="45">
        <row r="1">
          <cell r="A1">
            <v>0.17</v>
          </cell>
        </row>
      </sheetData>
      <sheetData sheetId="46">
        <row r="1">
          <cell r="A1">
            <v>0.17</v>
          </cell>
        </row>
      </sheetData>
      <sheetData sheetId="47">
        <row r="1">
          <cell r="A1">
            <v>0.17</v>
          </cell>
        </row>
      </sheetData>
      <sheetData sheetId="48">
        <row r="1">
          <cell r="A1">
            <v>0.17</v>
          </cell>
        </row>
      </sheetData>
      <sheetData sheetId="49">
        <row r="1">
          <cell r="A1">
            <v>0.17</v>
          </cell>
        </row>
      </sheetData>
      <sheetData sheetId="50">
        <row r="1">
          <cell r="A1">
            <v>0.17</v>
          </cell>
        </row>
      </sheetData>
      <sheetData sheetId="51">
        <row r="1">
          <cell r="A1">
            <v>0.17</v>
          </cell>
        </row>
      </sheetData>
      <sheetData sheetId="52">
        <row r="1">
          <cell r="A1">
            <v>0.17</v>
          </cell>
        </row>
      </sheetData>
      <sheetData sheetId="53">
        <row r="1">
          <cell r="A1">
            <v>0.17</v>
          </cell>
        </row>
      </sheetData>
      <sheetData sheetId="54">
        <row r="1">
          <cell r="A1">
            <v>0.17</v>
          </cell>
        </row>
      </sheetData>
      <sheetData sheetId="55">
        <row r="1">
          <cell r="A1">
            <v>0.17</v>
          </cell>
        </row>
      </sheetData>
      <sheetData sheetId="56">
        <row r="1">
          <cell r="A1">
            <v>0.17</v>
          </cell>
        </row>
      </sheetData>
      <sheetData sheetId="57">
        <row r="1">
          <cell r="A1">
            <v>0.17</v>
          </cell>
        </row>
      </sheetData>
      <sheetData sheetId="58">
        <row r="1">
          <cell r="A1">
            <v>0.17</v>
          </cell>
        </row>
      </sheetData>
      <sheetData sheetId="59">
        <row r="1">
          <cell r="A1">
            <v>0.17</v>
          </cell>
        </row>
      </sheetData>
      <sheetData sheetId="60">
        <row r="1">
          <cell r="A1">
            <v>0.17</v>
          </cell>
        </row>
      </sheetData>
      <sheetData sheetId="61">
        <row r="1">
          <cell r="A1">
            <v>0.17</v>
          </cell>
        </row>
      </sheetData>
      <sheetData sheetId="62">
        <row r="1">
          <cell r="A1">
            <v>0.17</v>
          </cell>
        </row>
      </sheetData>
      <sheetData sheetId="63">
        <row r="1">
          <cell r="A1">
            <v>0.17</v>
          </cell>
        </row>
      </sheetData>
      <sheetData sheetId="64">
        <row r="1">
          <cell r="A1">
            <v>0.17</v>
          </cell>
        </row>
      </sheetData>
      <sheetData sheetId="65">
        <row r="1">
          <cell r="A1">
            <v>0.17</v>
          </cell>
        </row>
      </sheetData>
      <sheetData sheetId="66" refreshError="1"/>
      <sheetData sheetId="67" refreshError="1"/>
      <sheetData sheetId="68" refreshError="1"/>
      <sheetData sheetId="69">
        <row r="1">
          <cell r="A1">
            <v>0.17</v>
          </cell>
        </row>
      </sheetData>
      <sheetData sheetId="70">
        <row r="1">
          <cell r="A1">
            <v>0.17</v>
          </cell>
        </row>
      </sheetData>
      <sheetData sheetId="71">
        <row r="1">
          <cell r="A1">
            <v>0.17</v>
          </cell>
        </row>
      </sheetData>
      <sheetData sheetId="72">
        <row r="1">
          <cell r="A1">
            <v>0.17</v>
          </cell>
        </row>
      </sheetData>
      <sheetData sheetId="73">
        <row r="1">
          <cell r="A1">
            <v>0.17</v>
          </cell>
        </row>
      </sheetData>
      <sheetData sheetId="74">
        <row r="1">
          <cell r="A1">
            <v>0.17</v>
          </cell>
        </row>
      </sheetData>
      <sheetData sheetId="75">
        <row r="1">
          <cell r="A1">
            <v>0.17</v>
          </cell>
        </row>
      </sheetData>
      <sheetData sheetId="76">
        <row r="1">
          <cell r="A1">
            <v>0.17</v>
          </cell>
        </row>
      </sheetData>
      <sheetData sheetId="77">
        <row r="1">
          <cell r="A1">
            <v>0.17</v>
          </cell>
        </row>
      </sheetData>
      <sheetData sheetId="78">
        <row r="1">
          <cell r="A1">
            <v>0.17</v>
          </cell>
        </row>
      </sheetData>
      <sheetData sheetId="79">
        <row r="1">
          <cell r="A1">
            <v>0.17</v>
          </cell>
        </row>
      </sheetData>
      <sheetData sheetId="80">
        <row r="1">
          <cell r="A1">
            <v>0.17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>
        <row r="1">
          <cell r="A1">
            <v>0.17</v>
          </cell>
        </row>
      </sheetData>
      <sheetData sheetId="117">
        <row r="1">
          <cell r="A1">
            <v>0.17</v>
          </cell>
        </row>
      </sheetData>
      <sheetData sheetId="118">
        <row r="1">
          <cell r="A1">
            <v>0.17</v>
          </cell>
        </row>
      </sheetData>
      <sheetData sheetId="119">
        <row r="1">
          <cell r="A1">
            <v>0.17</v>
          </cell>
        </row>
      </sheetData>
      <sheetData sheetId="120">
        <row r="1">
          <cell r="A1">
            <v>0.17</v>
          </cell>
        </row>
      </sheetData>
      <sheetData sheetId="121">
        <row r="1">
          <cell r="A1">
            <v>0.17</v>
          </cell>
        </row>
      </sheetData>
      <sheetData sheetId="122">
        <row r="1">
          <cell r="A1">
            <v>0.17</v>
          </cell>
        </row>
      </sheetData>
      <sheetData sheetId="123">
        <row r="1">
          <cell r="A1">
            <v>0.17</v>
          </cell>
        </row>
      </sheetData>
      <sheetData sheetId="124">
        <row r="1">
          <cell r="A1">
            <v>0.17</v>
          </cell>
        </row>
      </sheetData>
      <sheetData sheetId="125">
        <row r="1">
          <cell r="A1">
            <v>0.17</v>
          </cell>
        </row>
      </sheetData>
      <sheetData sheetId="126">
        <row r="1">
          <cell r="A1">
            <v>0.17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"/>
      <sheetName val="MASTER"/>
      <sheetName val="A&amp;B"/>
      <sheetName val="Sheet1"/>
      <sheetName val="GR&amp;R form(Variable)"/>
      <sheetName val="Better"/>
      <sheetName val="HK"/>
      <sheetName val="F"/>
      <sheetName val="J"/>
      <sheetName val="LL"/>
      <sheetName val="Best"/>
      <sheetName val="DFM History 2"/>
      <sheetName val="Cork"/>
      <sheetName val="Setup"/>
      <sheetName val="Home"/>
      <sheetName val="Input commodity fallout"/>
      <sheetName val="Reporting"/>
      <sheetName val="GR&amp;R_form(Variable)"/>
      <sheetName val="DFM_History_2"/>
      <sheetName val="Input_commodity_fallout"/>
      <sheetName val="GR&amp;R_form(Variable)1"/>
      <sheetName val="DFM_History_21"/>
      <sheetName val="Input_commodity_fallout1"/>
      <sheetName val="GR&amp;R_form(Variable)2"/>
      <sheetName val="DFM_History_22"/>
      <sheetName val="Input_commodity_fallout2"/>
      <sheetName val="ISRDATA"/>
      <sheetName val="SMT,Backend Yield Dec- (2)"/>
      <sheetName val="Histogram Chart"/>
      <sheetName val="GR&amp;R_form(Variable)3"/>
      <sheetName val="DFM_History_23"/>
      <sheetName val="Input_commodity_fallout3"/>
      <sheetName val="SMT,Backend_Yield_Dec-_(2)"/>
      <sheetName val="Histogram_Chart"/>
      <sheetName val="Data lists"/>
      <sheetName val="Issues List"/>
      <sheetName val="逾期工令統計"/>
      <sheetName val="FAI中 "/>
      <sheetName val="All"/>
      <sheetName val="WK3"/>
      <sheetName val="WKY"/>
      <sheetName val="9K3"/>
      <sheetName val="WKXWKB"/>
      <sheetName val="WKC"/>
      <sheetName val="單面板S雙面板D"/>
      <sheetName val="多層板M"/>
      <sheetName val="FA-LISTING"/>
      <sheetName val="asecl_fcst"/>
      <sheetName val="ASECL_OUTPUT_DATA"/>
      <sheetName val="TPM Summary Sheet"/>
      <sheetName val="Waiver List"/>
      <sheetName val="AreaID"/>
      <sheetName val="MOR_count"/>
      <sheetName val="Timeline"/>
      <sheetName val="X-R CHART"/>
      <sheetName val="Friedman"/>
      <sheetName val="KruskalWallis"/>
      <sheetName val="MannWhitney"/>
      <sheetName val="OneSampleSignTest"/>
      <sheetName val="OneSampleWilcoxon"/>
      <sheetName val="PairedSamplesSignTest"/>
      <sheetName val="PairedSamplesWilcoxon"/>
      <sheetName val="History"/>
      <sheetName val="100Hz GRR"/>
      <sheetName val="SDE NUD &amp; High-Risk Track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commodity fallout"/>
      <sheetName val="Reporting"/>
      <sheetName val="Histogram Chart"/>
      <sheetName val="Input"/>
      <sheetName val="Input Reject"/>
      <sheetName val="IP Downtime"/>
      <sheetName val="IP PPA "/>
      <sheetName val="IP CA"/>
      <sheetName val="Trend"/>
      <sheetName val="Test Equipments"/>
      <sheetName val="Apple Consign Equipment"/>
      <sheetName val="Cork"/>
      <sheetName val="Cover"/>
      <sheetName val="Sheet1"/>
      <sheetName val="FA-LISTING"/>
      <sheetName val="TFCSBU01"/>
      <sheetName val="RMA"/>
      <sheetName val="標準工時資料庫"/>
      <sheetName val="RawData_all"/>
      <sheetName val="Workings"/>
      <sheetName val="營收公告"/>
      <sheetName val="公司2003年每月營收"/>
      <sheetName val="實績與預估營業額比較"/>
      <sheetName val="四季循環營運目標"/>
      <sheetName val="累計營業額比較"/>
      <sheetName val="3月份實績"/>
      <sheetName val="法人明細"/>
      <sheetName val="4月份實績(NTD'仟圓)"/>
      <sheetName val="4月份實績(NTD'佰萬圓)"/>
      <sheetName val="實績與修訂預估營業額差異"/>
      <sheetName val="5月份修訂預估營業額"/>
      <sheetName val="5月份原預估營業額"/>
      <sheetName val="4月份修訂預估營業額"/>
      <sheetName val="2003年實績營業額加總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2002 Q1 實績營業額加總"/>
      <sheetName val="2002 Q2 實績營業額加總"/>
      <sheetName val="2002 Q3 實績營業額加總"/>
      <sheetName val="2002 Q4 實績營業額加總"/>
      <sheetName val="2002 H1 實績營業額加總"/>
      <sheetName val="2002 H2 實績營業額加總"/>
      <sheetName val="XL4Test5"/>
      <sheetName val="Input_commodity_fallout"/>
      <sheetName val="Input_Reject"/>
      <sheetName val="IP_Downtime"/>
      <sheetName val="IP_PPA_"/>
      <sheetName val="IP_CA"/>
      <sheetName val="Test_Equipments"/>
      <sheetName val="Apple_Consign_Equipment"/>
      <sheetName val="2002_Q1_實績營業額加總"/>
      <sheetName val="2002_Q2_實績營業額加總"/>
      <sheetName val="2002_Q3_實績營業額加總"/>
      <sheetName val="2002_Q4_實績營業額加總"/>
      <sheetName val="2002_H1_實績營業額加總"/>
      <sheetName val="2002_H2_實績營業額加總"/>
      <sheetName val="Q1, Q2, Q3, Q4"/>
      <sheetName val="姓名一览表"/>
      <sheetName val="抛光粉用量表格"/>
      <sheetName val="0729(五)"/>
      <sheetName val="DM 56"/>
      <sheetName val="FXFL020602A MFG REPORT v5.2.xls"/>
      <sheetName val="FXFL020602A MFG REPORT v5.2"/>
      <sheetName val="On-line FCT"/>
      <sheetName val="Molding Data"/>
      <sheetName val="Line Down"/>
      <sheetName val="連帶報廢"/>
      <sheetName val="U6_RF"/>
      <sheetName val="K93-BM"/>
      <sheetName val="八.CG不良送修分析"/>
      <sheetName val="Summary"/>
      <sheetName val="Cost"/>
      <sheetName val="Imports - Exports"/>
      <sheetName val="Exports Source"/>
      <sheetName val="2012 TAT"/>
      <sheetName val="New data source"/>
      <sheetName val="Receipts"/>
      <sheetName val="Rcpts Source"/>
      <sheetName val="QSN Ship Pivot"/>
      <sheetName val="Quanta"/>
      <sheetName val="2011"/>
      <sheetName val="Input_commodity_fallout1"/>
      <sheetName val="Input_Reject1"/>
      <sheetName val="IP_Downtime1"/>
      <sheetName val="IP_PPA_1"/>
      <sheetName val="IP_CA1"/>
      <sheetName val="Test_Equipments1"/>
      <sheetName val="Apple_Consign_Equipment1"/>
      <sheetName val="2002_Q1_實績營業額加總1"/>
      <sheetName val="2002_Q2_實績營業額加總1"/>
      <sheetName val="2002_Q3_實績營業額加總1"/>
      <sheetName val="2002_Q4_實績營業額加總1"/>
      <sheetName val="2002_H1_實績營業額加總1"/>
      <sheetName val="2002_H2_實績營業額加總1"/>
      <sheetName val="Q1,_Q2,_Q3,_Q4"/>
      <sheetName val="DM_56"/>
      <sheetName val="FXFL020602A_MFG_REPORT_v5_2_xls"/>
      <sheetName val="FXFL020602A_MFG_REPORT_v5_2"/>
      <sheetName val="Line_Down"/>
      <sheetName val="On-line_FCT"/>
      <sheetName val="Molding_Data"/>
      <sheetName val="八_CG不良送修分析"/>
      <sheetName val="Imports_-_Exports"/>
      <sheetName val="Exports_Source"/>
      <sheetName val="2012_TAT"/>
      <sheetName val="New_data_source"/>
      <sheetName val="Rcpts_Source"/>
      <sheetName val="QSN_Ship_Pivot"/>
      <sheetName val="Trend "/>
      <sheetName val="FA-LISTIN"/>
      <sheetName val="N90 LFR"/>
      <sheetName val="Foxconn SI data-June"/>
      <sheetName val="IC Compare"/>
      <sheetName val="MPS Q3 FY04"/>
      <sheetName val="MPS Q4 FY04"/>
      <sheetName val="CS"/>
      <sheetName val="Fine polishing"/>
      <sheetName val="A15A K94 CT 0906"/>
      <sheetName val="Call Down Data OLD"/>
      <sheetName val="614-BOM"/>
      <sheetName val="bs 05"/>
      <sheetName val="Bom(P1)"/>
      <sheetName val="Sheet2"/>
      <sheetName val="Home"/>
      <sheetName val="full (2)"/>
      <sheetName val="11"/>
      <sheetName val="98종합"/>
      <sheetName val="SheetMetal"/>
      <sheetName val="FW &amp; EEE"/>
      <sheetName val=""/>
      <sheetName val="Defect code"/>
      <sheetName val="DD96.1.18"/>
      <sheetName val="Variable"/>
      <sheetName val="Issues List"/>
      <sheetName val="Input_commodity_fallout2"/>
      <sheetName val="Input_Reject2"/>
      <sheetName val="IP_Downtime2"/>
      <sheetName val="IP_PPA_2"/>
      <sheetName val="IP_CA2"/>
      <sheetName val="Test_Equipments2"/>
      <sheetName val="Apple_Consign_Equipment2"/>
      <sheetName val="2002_Q1_實績營業額加總2"/>
      <sheetName val="2002_Q2_實績營業額加總2"/>
      <sheetName val="2002_Q3_實績營業額加總2"/>
      <sheetName val="2002_Q4_實績營業額加總2"/>
      <sheetName val="2002_H1_實績營業額加總2"/>
      <sheetName val="2002_H2_實績營業額加總2"/>
      <sheetName val="Q1,_Q2,_Q3,_Q41"/>
      <sheetName val="DM_561"/>
      <sheetName val="FXFL020602A_MFG_REPORT_v5_2_xl1"/>
      <sheetName val="FXFL020602A_MFG_REPORT_v5_21"/>
      <sheetName val="On-line_FCT1"/>
      <sheetName val="Molding_Data1"/>
      <sheetName val="Line_Down1"/>
      <sheetName val="MPS_Q3_FY04"/>
      <sheetName val="MPS_Q4_FY04"/>
      <sheetName val="Fine_polishing"/>
      <sheetName val="八_CG不良送修分析1"/>
      <sheetName val="Imports_-_Exports1"/>
      <sheetName val="Exports_Source1"/>
      <sheetName val="2012_TAT1"/>
      <sheetName val="New_data_source1"/>
      <sheetName val="Rcpts_Source1"/>
      <sheetName val="QSN_Ship_Pivot1"/>
      <sheetName val="Trend_"/>
      <sheetName val="bs_05"/>
      <sheetName val="Histogram_Chart"/>
      <sheetName val="N90_LFR"/>
      <sheetName val="Foxconn_SI_data-June"/>
      <sheetName val="IC_Compare"/>
      <sheetName val="full_(2)"/>
      <sheetName val="FW_&amp;_EEE"/>
      <sheetName val="A15A_K94_CT_0906"/>
      <sheetName val="Call_Down_Data_OLD"/>
      <sheetName val="Rule"/>
      <sheetName val="Data"/>
      <sheetName val="DVT Gap Data"/>
      <sheetName val="Sheet4"/>
      <sheetName val="Receiving Inspection"/>
      <sheetName val="PI膠帶"/>
      <sheetName val="FXFL020602A%20MFG%20REPORT%20v5"/>
      <sheetName val="Notes"/>
      <sheetName val="[FXFL020602A MFG REPORT v5.2.xl"/>
      <sheetName val="飽和度评估表"/>
      <sheetName val="Data lists"/>
      <sheetName val="_@_김돈학_새 폴더_Users_senghock_Docu"/>
      <sheetName val="_C_@_김돈학_새 폴더_Users_senghock_Do"/>
      <sheetName val="SDE NUD &amp; High-Risk Tracker"/>
      <sheetName val="SHIFT VALUE"/>
      <sheetName val="ohm변화"/>
      <sheetName val="2003 prod2"/>
      <sheetName val="2003 Target"/>
      <sheetName val="附件三"/>
      <sheetName val="MTL(AG)"/>
      <sheetName val="Rev Changes"/>
      <sheetName val="KH-Q1,Q2,01"/>
      <sheetName val="주소(한문)"/>
      <sheetName val="MA溫濕度&amp;particle"/>
      <sheetName val="TONGKE3p "/>
      <sheetName val="TDTKP"/>
      <sheetName val="MTBF_check"/>
      <sheetName val="Tracking"/>
      <sheetName val="非機種"/>
      <sheetName val="Parato data"/>
      <sheetName val="iPhone RMA "/>
      <sheetName val="Customize Your Invoice"/>
      <sheetName val="9_庫存 1"/>
      <sheetName val="9_庫存 2"/>
      <sheetName val="SI-1"/>
      <sheetName val="SI-2"/>
      <sheetName val="SMT-1"/>
      <sheetName val="SMT-2"/>
      <sheetName val="Customize_Your_Invoice"/>
      <sheetName val="事業群營收0304 (X1)"/>
      <sheetName val="原物料基本資料"/>
      <sheetName val="EXSEL線性回歸實例"/>
      <sheetName val="Performance"/>
      <sheetName val="2005MPS"/>
      <sheetName val="VESA Tests"/>
      <sheetName val="Gamma Data"/>
      <sheetName val=".Lens Cover"/>
      <sheetName val="N71-070815"/>
      <sheetName val="N71-070815wo Diecut&amp;fasterner "/>
      <sheetName val="N71-070215"/>
      <sheetName val="N71 All"/>
      <sheetName val="Review Criteria"/>
      <sheetName val="5DX"/>
      <sheetName val="SMT"/>
      <sheetName val="ICT"/>
      <sheetName val="Plato"/>
      <sheetName val="PTH"/>
      <sheetName val="FTX-PCBU"/>
      <sheetName val="自定義"/>
      <sheetName val="Capacity By Modle"/>
      <sheetName val="Tracking1"/>
      <sheetName val="datos"/>
      <sheetName val="_C_C_@_김돈학_새 폴더_Users_senghock_"/>
      <sheetName val="_C_C_C_@_김돈학_새 폴더_Users_senghoc"/>
      <sheetName val="_Users_Cindy_Library_Applicatio"/>
      <sheetName val="_C_Users_Cindy_Library_Applicat"/>
      <sheetName val="_C_C_Users_Cindy_Library_Applic"/>
      <sheetName val="소유주(원)"/>
      <sheetName val="DFM History 2"/>
      <sheetName val="Shark L3"/>
      <sheetName val="Calculations"/>
      <sheetName val="TABLES"/>
      <sheetName val="_x0000_F"/>
      <sheetName val="蘆竹"/>
      <sheetName val="Lists"/>
      <sheetName val="TIM50I75(白)TPKL "/>
      <sheetName val="README"/>
      <sheetName val="giathanh1"/>
      <sheetName val="VC"/>
      <sheetName val="chitiet"/>
      <sheetName val="TH VL, NC, DDHT Thanhphuoc"/>
      <sheetName val="Build Name(MR)"/>
      <sheetName val="PTR台손익"/>
      <sheetName val="Setup"/>
      <sheetName val="CAUDIT"/>
      <sheetName val="전체현황"/>
      <sheetName val="투자-국내2"/>
      <sheetName val="교육계획"/>
      <sheetName val="SP-H700PartsList"/>
      <sheetName val="본부별팀별9911"/>
      <sheetName val="해외생산"/>
      <sheetName val="Freq error DATA"/>
      <sheetName val="Freq HISTOGRAM"/>
      <sheetName val="CLM-MP"/>
      <sheetName val="Tri-mode BOM"/>
      <sheetName val="BOM簡化"/>
      <sheetName val="daily report"/>
      <sheetName val="Scenario1-Fixture"/>
      <sheetName val="#REF!"/>
      <sheetName val="Cp Cpk 15"/>
      <sheetName val="Ramp-up Prod KLf pro Woche "/>
      <sheetName val="Part list"/>
      <sheetName val="Gage R&amp;R - ANOVA Method"/>
      <sheetName val="机种list"/>
      <sheetName val="缺点list"/>
      <sheetName val="FPC_ASSY P_LIST01OCT"/>
      <sheetName val="Timeline"/>
      <sheetName val="FRT_O"/>
      <sheetName val="CHIP_INV"/>
      <sheetName val="FT_금액"/>
      <sheetName val="FAB_I"/>
      <sheetName val="FAB_O"/>
      <sheetName val="Price_MFM"/>
      <sheetName val="PM01-F09"/>
      <sheetName val="原表"/>
      <sheetName val="204BOM"/>
      <sheetName val="DBM"/>
      <sheetName val="ISRDATA"/>
      <sheetName val="626BOM"/>
      <sheetName val="OK2Pre-PVT"/>
      <sheetName val="J85XX料用量總表"/>
      <sheetName val="Test Readiness Summary"/>
      <sheetName val="Fixture List  "/>
      <sheetName val="asecl_fcst"/>
      <sheetName val="ASECL_OUTPUT_DATA"/>
      <sheetName val="?F"/>
      <sheetName val="TY9007本勞"/>
      <sheetName val="各品番工程資料對照表"/>
      <sheetName val="Input_commodity_fallout3"/>
      <sheetName val="Histogram_Chart1"/>
      <sheetName val="Input_Reject3"/>
      <sheetName val="IP_Downtime3"/>
      <sheetName val="IP_PPA_3"/>
      <sheetName val="IP_CA3"/>
      <sheetName val="Test_Equipments3"/>
      <sheetName val="Apple_Consign_Equipment3"/>
      <sheetName val="2002_Q1_實績營業額加總3"/>
      <sheetName val="2002_Q2_實績營業額加總3"/>
      <sheetName val="2002_Q3_實績營業額加總3"/>
      <sheetName val="2002_Q4_實績營業額加總3"/>
      <sheetName val="2002_H1_實績營業額加總3"/>
      <sheetName val="2002_H2_實績營業額加總3"/>
      <sheetName val="Q1,_Q2,_Q3,_Q42"/>
      <sheetName val="DM_562"/>
      <sheetName val="FXFL020602A_MFG_REPORT_v5_2_xl2"/>
      <sheetName val="FXFL020602A_MFG_REPORT_v5_22"/>
      <sheetName val="On-line_FCT2"/>
      <sheetName val="Molding_Data2"/>
      <sheetName val="Line_Down2"/>
      <sheetName val="八_CG不良送修分析2"/>
      <sheetName val="Imports_-_Exports2"/>
      <sheetName val="Exports_Source2"/>
      <sheetName val="2012_TAT2"/>
      <sheetName val="New_data_source2"/>
      <sheetName val="Rcpts_Source2"/>
      <sheetName val="QSN_Ship_Pivot2"/>
      <sheetName val="Trend_1"/>
      <sheetName val="N90_LFR1"/>
      <sheetName val="Foxconn_SI_data-June1"/>
      <sheetName val="IC_Compare1"/>
      <sheetName val="MPS_Q3_FY041"/>
      <sheetName val="MPS_Q4_FY041"/>
      <sheetName val="Fine_polishing1"/>
      <sheetName val="A15A_K94_CT_09061"/>
      <sheetName val="Call_Down_Data_OLD1"/>
      <sheetName val="bs_051"/>
      <sheetName val="full_(2)1"/>
      <sheetName val="FW_&amp;_EEE1"/>
      <sheetName val="Defect_code"/>
      <sheetName val="DD96_1_18"/>
      <sheetName val="Issues_List"/>
      <sheetName val="DVT_Gap_Data"/>
      <sheetName val="Receiving_Inspection"/>
      <sheetName val="Data_lists"/>
      <sheetName val="_@_김돈학_새_폴더_Users_senghock_Docu"/>
      <sheetName val="_C_@_김돈학_새_폴더_Users_senghock_Do"/>
      <sheetName val="SDE_NUD_&amp;_High-Risk_Tracker"/>
      <sheetName val="SHIFT_VALUE"/>
      <sheetName val="2003_prod2"/>
      <sheetName val="2003_Target"/>
      <sheetName val="\@\김돈학\새 폴더\Users\senghock\Docu"/>
      <sheetName val="\C\@\김돈학\새 폴더\Users\senghock\Do"/>
      <sheetName val="\C\C\@\김돈학\새 폴더\Users\senghock\"/>
      <sheetName val="\C\C\C\@\김돈학\새 폴더\Users\senghoc"/>
      <sheetName val="\Users\Cindy\Library\Applicatio"/>
      <sheetName val="\C\Users\Cindy\Library\Applicat"/>
      <sheetName val="\C\C\Users\Cindy\Library\Applic"/>
      <sheetName val="\\10.131.0.12\品保資料\@\김돈학\새 폴더\U"/>
      <sheetName val="\F\@\김돈학\새 폴더\Users\senghock\Do"/>
      <sheetName val="\@\김돈학\새_폴더\Users\senghock\Docu"/>
      <sheetName val="\C\@\김돈학\새_폴더\Users\senghock\Do"/>
      <sheetName val="\C\C\@\김돈학\새_폴더\Users\senghock\"/>
      <sheetName val="\C\C\C\@\김돈학\새_폴더\Users\senghoc"/>
      <sheetName val="Rev_Changes"/>
      <sheetName val="TONGKE3p_"/>
      <sheetName val="Parato_data"/>
      <sheetName val="iPhone_RMA_"/>
      <sheetName val="Customize_Your_Invoice1"/>
      <sheetName val="9_庫存_1"/>
      <sheetName val="9_庫存_2"/>
      <sheetName val="事業群營收0304_(X1)"/>
      <sheetName val="VESA_Tests"/>
      <sheetName val="Gamma_Data"/>
      <sheetName val="_Lens_Cover"/>
      <sheetName val="N71-070815wo_Diecut&amp;fasterner_"/>
      <sheetName val="N71_All"/>
      <sheetName val="Review_Criteria"/>
      <sheetName val="Capacity_By_Modle"/>
      <sheetName val="_C_C_@_김돈학_새_폴더_Users_senghock_"/>
      <sheetName val="_C_C_C_@_김돈학_새_폴더_Users_senghoc"/>
      <sheetName val="DFM_History_2"/>
      <sheetName val="Shark_L3"/>
      <sheetName val="F"/>
      <sheetName val="TIM50I75(白)TPKL_"/>
      <sheetName val="TH_VL,_NC,_DDHT_Thanhphuoc"/>
      <sheetName val="Build_Name(MR)"/>
      <sheetName val="Freq_error_DATA"/>
      <sheetName val="Freq_HISTOGRAM"/>
      <sheetName val="Tri-mode_BOM"/>
      <sheetName val="daily_report"/>
      <sheetName val="Cp_Cpk_15"/>
      <sheetName val="Ramp-up_Prod_KLf_pro_Woche_"/>
      <sheetName val="Part_list"/>
      <sheetName val="Gage_R&amp;R_-_ANOVA_Method"/>
      <sheetName val="FPC_ASSY_P_LIST01OCT"/>
      <sheetName val="\\10_131_0_12\品保資料\@\김돈학\새_폴더\U"/>
      <sheetName val="\F\@\김돈학\새_폴더\Users\senghock\Do"/>
      <sheetName val="[FXFL020602A_MFG_REPORT_v5_2_xl"/>
      <sheetName val="Test_Readiness_Summary"/>
      <sheetName val="Fixture_List__"/>
      <sheetName val="Input_commodity_fallout4"/>
      <sheetName val="Histogram_Chart2"/>
      <sheetName val="Input_Reject4"/>
      <sheetName val="IP_Downtime4"/>
      <sheetName val="IP_PPA_4"/>
      <sheetName val="IP_CA4"/>
      <sheetName val="Test_Equipments4"/>
      <sheetName val="Apple_Consign_Equipment4"/>
      <sheetName val="2002_Q1_實績營業額加總4"/>
      <sheetName val="2002_Q2_實績營業額加總4"/>
      <sheetName val="2002_Q3_實績營業額加總4"/>
      <sheetName val="2002_Q4_實績營業額加總4"/>
      <sheetName val="2002_H1_實績營業額加總4"/>
      <sheetName val="2002_H2_實績營業額加總4"/>
      <sheetName val="Q1,_Q2,_Q3,_Q43"/>
      <sheetName val="DM_563"/>
      <sheetName val="FXFL020602A_MFG_REPORT_v5_2_xl3"/>
      <sheetName val="FXFL020602A_MFG_REPORT_v5_23"/>
      <sheetName val="On-line_FCT3"/>
      <sheetName val="Molding_Data3"/>
      <sheetName val="Line_Down3"/>
      <sheetName val="八_CG不良送修分析3"/>
      <sheetName val="Imports_-_Exports3"/>
      <sheetName val="Exports_Source3"/>
      <sheetName val="2012_TAT3"/>
      <sheetName val="New_data_source3"/>
      <sheetName val="Rcpts_Source3"/>
      <sheetName val="QSN_Ship_Pivot3"/>
      <sheetName val="Trend_2"/>
      <sheetName val="N90_LFR2"/>
      <sheetName val="Foxconn_SI_data-June2"/>
      <sheetName val="IC_Compare2"/>
      <sheetName val="MPS_Q3_FY042"/>
      <sheetName val="MPS_Q4_FY042"/>
      <sheetName val="Fine_polishing2"/>
      <sheetName val="A15A_K94_CT_09062"/>
      <sheetName val="Call_Down_Data_OLD2"/>
      <sheetName val="bs_052"/>
      <sheetName val="full_(2)2"/>
      <sheetName val="FW_&amp;_EEE2"/>
      <sheetName val="Defect_code1"/>
      <sheetName val="DD96_1_181"/>
      <sheetName val="Issues_List1"/>
      <sheetName val="DVT_Gap_Data1"/>
      <sheetName val="Receiving_Inspection1"/>
      <sheetName val="Data_lists1"/>
      <sheetName val="_@_김돈학_새_폴더_Users_senghock_Doc1"/>
      <sheetName val="_C_@_김돈학_새_폴더_Users_senghock_D1"/>
      <sheetName val="SDE_NUD_&amp;_High-Risk_Tracker1"/>
      <sheetName val="SHIFT_VALUE1"/>
      <sheetName val="2003_prod21"/>
      <sheetName val="2003_Target1"/>
      <sheetName val="Rev_Changes1"/>
      <sheetName val="TONGKE3p_1"/>
      <sheetName val="Parato_data1"/>
      <sheetName val="iPhone_RMA_1"/>
      <sheetName val="Customize_Your_Invoice2"/>
      <sheetName val="9_庫存_11"/>
      <sheetName val="9_庫存_21"/>
      <sheetName val="事業群營收0304_(X1)1"/>
      <sheetName val="VESA_Tests1"/>
      <sheetName val="Gamma_Data1"/>
      <sheetName val="_Lens_Cover1"/>
      <sheetName val="N71-070815wo_Diecut&amp;fasterner_1"/>
      <sheetName val="N71_All1"/>
      <sheetName val="Review_Criteria1"/>
      <sheetName val="Capacity_By_Modle1"/>
      <sheetName val="_C_C_@_김돈학_새_폴더_Users_senghock1"/>
      <sheetName val="_C_C_C_@_김돈학_새_폴더_Users_sengho1"/>
      <sheetName val="DFM_History_21"/>
      <sheetName val="Shark_L31"/>
      <sheetName val="TIM50I75(白)TPKL_1"/>
      <sheetName val="TH_VL,_NC,_DDHT_Thanhphuoc1"/>
      <sheetName val="Build_Name(MR)1"/>
      <sheetName val="Freq_error_DATA1"/>
      <sheetName val="Freq_HISTOGRAM1"/>
      <sheetName val="Tri-mode_BOM1"/>
      <sheetName val="daily_report1"/>
      <sheetName val="Cp_Cpk_151"/>
      <sheetName val="Ramp-up_Prod_KLf_pro_Woche_1"/>
      <sheetName val="Part_list1"/>
      <sheetName val="Gage_R&amp;R_-_ANOVA_Method1"/>
      <sheetName val="FPC_ASSY_P_LIST01OCT1"/>
      <sheetName val="\@\김돈학\새_폴더\Users\senghock\Doc1"/>
      <sheetName val="\C\@\김돈학\새_폴더\Users\senghock\D1"/>
      <sheetName val="\C\C\@\김돈학\새_폴더\Users\senghock1"/>
      <sheetName val="\C\C\C\@\김돈학\새_폴더\Users\sengho1"/>
      <sheetName val="\\10_131_0_12\品保資料\@\김돈학\새_폴더\1"/>
      <sheetName val="100Hz GRR"/>
      <sheetName val="_FXFL020602A_MFG_REPORT_v5_2__2"/>
      <sheetName val="_FXFL020602A_MFG_REPORT_v5_2__3"/>
      <sheetName val="_FXFL020602A_MFG_REPORT_v5_2__4"/>
      <sheetName val="_FXFL020602A_MFG_REPORT_v5_2__5"/>
      <sheetName val="_FXFL020602A_MFG_REPORT_v5_2__6"/>
      <sheetName val="_FXFL020602A_MFG_REPORT_v5_2__7"/>
      <sheetName val="_FXFL020602A_MFG_REPORT_v5_2__8"/>
      <sheetName val="_FXFL020602A_MFG_REPORT_v5_2__9"/>
      <sheetName val="_FXFL020602A_MFG_REPORT_v5_2_10"/>
      <sheetName val="_FXFL020602A_MFG_REPORT_v5_2_11"/>
      <sheetName val="_FXFL020602A_MFG_REPORT_v5_2_12"/>
      <sheetName val="_FXFL020602A_MFG_REPORT_v5_2_13"/>
      <sheetName val="_FXFL020602A_MFG_REPORT_v5_2_14"/>
      <sheetName val="_FXFL020602A_MFG_REPORT_v5_2_15"/>
      <sheetName val="_FXFL020602A_MFG_REPORT_v5_2_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/>
      <sheetData sheetId="514"/>
      <sheetData sheetId="515"/>
      <sheetData sheetId="516"/>
      <sheetData sheetId="5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PPAP"/>
      <sheetName val="IndicePPAP"/>
      <sheetName val="Warrant"/>
      <sheetName val="RSV"/>
      <sheetName val="ISRDATA"/>
      <sheetName val="CpK "/>
      <sheetName val="AAR"/>
      <sheetName val="Gage R&amp;R"/>
      <sheetName val="Drawing1 A01-00"/>
      <sheetName val="Drawing2 A01-00"/>
      <sheetName val="Flow Chart"/>
      <sheetName val="PFMEA"/>
      <sheetName val="Control  Plan"/>
      <sheetName val="PIR"/>
      <sheetName val="RIR"/>
      <sheetName val="RIRTrasera"/>
      <sheetName val="Matl Cert"/>
      <sheetName val="Var. Ctrl Cht Backpage"/>
      <sheetName val="Process-Machine set-up sheet"/>
      <sheetName val=" FAI"/>
      <sheetName val="Assembly_BOM"/>
      <sheetName val="Capability"/>
      <sheetName val="GR&amp;R for CTF-#"/>
      <sheetName val="Drawing"/>
      <sheetName val="Material Certification"/>
      <sheetName val="Additional Documentation"/>
      <sheetName val="Cover"/>
      <sheetName val="CHECKLIST"/>
      <sheetName val="PSW"/>
      <sheetName val="ECN"/>
      <sheetName val="FAI Report"/>
      <sheetName val="Test Result"/>
      <sheetName val="Initial Process Study"/>
      <sheetName val="MSA"/>
      <sheetName val="Control Plan"/>
      <sheetName val="Checking Aids"/>
      <sheetName val="Process flow "/>
      <sheetName val="Revision"/>
      <sheetName val="Data lists"/>
      <sheetName val="VESA Tests"/>
      <sheetName val="Gamma Data"/>
      <sheetName val="Input commodity fallout"/>
      <sheetName val="Reporting"/>
      <sheetName val="0612B0609029-1"/>
      <sheetName val="Fading_Data"/>
      <sheetName val="Cycle"/>
      <sheetName val="Sheet371"/>
      <sheetName val="PPAP"/>
      <sheetName val="LOT구성(Winding)"/>
      <sheetName val="Cpk"/>
      <sheetName val="Gage R&amp;R (SS-A1)"/>
      <sheetName val="Gage R&amp;R (SS-C5)"/>
      <sheetName val="Gage R&amp;R (D1)"/>
      <sheetName val="Gage R&amp;R (2)"/>
      <sheetName val="Drawing 1"/>
      <sheetName val="Drawing 2"/>
      <sheetName val="Flow Chart (modg)"/>
      <sheetName val="PFMEA (modg)"/>
      <sheetName val="Var. Ctrl Cht Frontpage"/>
      <sheetName val="Var.Ctrl Frontpage2"/>
      <sheetName val="Var. Ctrl Frontpage3"/>
      <sheetName val="Initial Input"/>
      <sheetName val="Cp Cpk 15"/>
      <sheetName val="Calimero BOM"/>
      <sheetName val="Toolplan"/>
      <sheetName val="HIP_Antenna Cap"/>
      <sheetName val="FA-LISTING"/>
      <sheetName val="top# issues"/>
      <sheetName val="Sheet2"/>
      <sheetName val="CpK_"/>
      <sheetName val="Gage_R&amp;R"/>
      <sheetName val="Drawing1_A01-00"/>
      <sheetName val="Drawing2_A01-00"/>
      <sheetName val="Flow_Chart"/>
      <sheetName val="Control__Plan"/>
      <sheetName val="Matl_Cert"/>
      <sheetName val="Var__Ctrl_Cht_Backpage"/>
      <sheetName val="Process-Machine_set-up_sheet"/>
      <sheetName val="Input_commodity_fallout"/>
      <sheetName val="stock"/>
      <sheetName val="#REF!"/>
      <sheetName val="Receiving Inspection"/>
      <sheetName val="外製先"/>
      <sheetName val="Issues List"/>
      <sheetName val="All"/>
      <sheetName val="PPAP.xls"/>
      <sheetName val="\Users\sanjaysheth\Library\Cont"/>
      <sheetName val="\C\Users\sanjaysheth\Library\Co"/>
      <sheetName val="125PIECE"/>
      <sheetName val="\C\C\Users\sanjaysheth\Library\"/>
      <sheetName val="Sheet3"/>
      <sheetName val="Sheet1"/>
      <sheetName val="ｼｬﾌﾄRGRR-D"/>
      <sheetName val="TTL_SUMMARY"/>
      <sheetName val="Calendar"/>
      <sheetName val="Reliability Test"/>
      <sheetName val="Ｐ６"/>
      <sheetName val="Ｐ７"/>
      <sheetName val="Ｐ８"/>
      <sheetName val="CpK_1"/>
      <sheetName val="Gage_R&amp;R1"/>
      <sheetName val="Drawing1_A01-001"/>
      <sheetName val="Drawing2_A01-001"/>
      <sheetName val="Flow_Chart1"/>
      <sheetName val="Control__Plan1"/>
      <sheetName val="Matl_Cert1"/>
      <sheetName val="Var__Ctrl_Cht_Backpage1"/>
      <sheetName val="Process-Machine_set-up_sheet1"/>
      <sheetName val="[PPAP.xls][PPAP.xls][PPAP.xls]\"/>
      <sheetName val="Cork"/>
      <sheetName val="8605ML91"/>
      <sheetName val="TMK280-02"/>
      <sheetName val="MPS Q3 FY04"/>
      <sheetName val="MPS Q4 FY04"/>
      <sheetName val="02"/>
      <sheetName val="09"/>
      <sheetName val="03"/>
      <sheetName val="REPAIR DATA - CONTAINER #5"/>
      <sheetName val="model"/>
      <sheetName val="R&amp;D"/>
      <sheetName val="1F)LOT구성(构成))"/>
      <sheetName val="combine"/>
      <sheetName val="O1OB"/>
      <sheetName val="04"/>
      <sheetName val="10"/>
      <sheetName val="11"/>
      <sheetName val="12"/>
      <sheetName val="13"/>
      <sheetName val="19"/>
      <sheetName val="21"/>
      <sheetName val="22"/>
      <sheetName val="25"/>
      <sheetName val="3"/>
      <sheetName val="_Users_sanjaysheth_Library_Cont"/>
      <sheetName val="_C_Users_sanjaysheth_Library_Co"/>
      <sheetName val="_C_C_Users_sanjaysheth_Library_"/>
      <sheetName val="Drawing1 A0"/>
      <sheetName val="Drawing2 A0"/>
      <sheetName val="Control  Pl"/>
      <sheetName val="Var. Ctrl C"/>
      <sheetName val="Process-Mac"/>
      <sheetName val="Var. Ctrl Cht Ba"/>
      <sheetName val="Process-Machine "/>
      <sheetName val="_FAI"/>
      <sheetName val="GR&amp;R_for_CTF-#"/>
      <sheetName val="Material_Certification"/>
      <sheetName val="Additional_Documentation"/>
      <sheetName val="FAI_Report"/>
      <sheetName val="Test_Result"/>
      <sheetName val="Initial_Process_Study"/>
      <sheetName val="Control_Plan"/>
      <sheetName val="Checking_Aids"/>
      <sheetName val="Process_flow_"/>
      <sheetName val="Data_lists"/>
      <sheetName val="VESA_Tests"/>
      <sheetName val="Gamma_Data"/>
      <sheetName val="Gage_R&amp;R_(SS-A1)"/>
      <sheetName val="Gage_R&amp;R_(SS-C5)"/>
      <sheetName val="Gage_R&amp;R_(D1)"/>
      <sheetName val="Gage_R&amp;R_(2)"/>
      <sheetName val="Drawing_1"/>
      <sheetName val="Drawing_2"/>
      <sheetName val="Flow_Chart_(modg)"/>
      <sheetName val="PFMEA_(modg)"/>
      <sheetName val="Var__Ctrl_Cht_Frontpage"/>
      <sheetName val="Var_Ctrl_Frontpage2"/>
      <sheetName val="Var__Ctrl_Frontpage3"/>
      <sheetName val="Input_commodity_fallout1"/>
      <sheetName val="Initial_Input"/>
      <sheetName val="Cp_Cpk_15"/>
      <sheetName val="Calimero_BOM"/>
      <sheetName val="HIP_Antenna_Cap"/>
      <sheetName val="top#_issues"/>
      <sheetName val="Receiving_Inspection"/>
      <sheetName val="Issues_List"/>
      <sheetName val="PPAP_xls"/>
      <sheetName val="Reliability_Test"/>
      <sheetName val="Tables"/>
      <sheetName val="仪校仪器月报 (2)"/>
      <sheetName val="Weekly"/>
      <sheetName val="2004"/>
      <sheetName val="[PPAP.xls][PPAP.xls]\Users\sanj"/>
      <sheetName val="[PPAP.xls][PPAP.xls]\C\Users\sa"/>
      <sheetName val="[PPAP.xls][PPAP.xls]\C\C\Users\"/>
      <sheetName val="[PPAP.xls]\Users\sanjaysheth\Li"/>
      <sheetName val="[PPAP.xls]\C\Users\sanjaysheth\"/>
      <sheetName val="[PPAP.xls]\C\C\Users\sanjayshet"/>
      <sheetName val="asecl_fcst"/>
      <sheetName val="ASECL_OUTPUT_DATA"/>
      <sheetName val="DFM History 2"/>
      <sheetName val="Defcode"/>
      <sheetName val="WKXWKB"/>
      <sheetName val="9K3"/>
      <sheetName val="Variable"/>
      <sheetName val="X-R CHART"/>
      <sheetName val="產品基本信息"/>
      <sheetName val="生產流程圖 "/>
      <sheetName val="Histogram Chart"/>
      <sheetName val="[PPAP.xls][PPAP.xls][PPAP.xls]["/>
      <sheetName val="Home"/>
      <sheetName val="6"/>
      <sheetName val="Workings"/>
      <sheetName val="內容"/>
      <sheetName val="重點FQSM144 AOI不良趨勢 "/>
      <sheetName val="H發"/>
      <sheetName val="History1"/>
      <sheetName val="Cost Breakdown"/>
      <sheetName val="72HX"/>
      <sheetName val="75EX"/>
      <sheetName val="72HY"/>
      <sheetName val="75EY"/>
      <sheetName val="HDa16"/>
      <sheetName val="\\ssl-file\PE-1\Documents and S"/>
      <sheetName val="TTL Yield"/>
      <sheetName val="FAIDATA"/>
      <sheetName val="Gage R&amp;R "/>
      <sheetName val="PFMEA Cover"/>
      <sheetName val="PFMEA "/>
      <sheetName val="Inprocess Control Plan Template"/>
      <sheetName val="Process Setup Sheet"/>
      <sheetName val="Quality Concerns Example"/>
      <sheetName val="Packaging Example "/>
      <sheetName val="IQC"/>
      <sheetName val="Out-going"/>
      <sheetName val="PMP"/>
      <sheetName val="SOP"/>
      <sheetName val="SIP"/>
      <sheetName val="Quality goals"/>
      <sheetName val="COC"/>
      <sheetName val="Reliablity test"/>
      <sheetName val="Shipping label"/>
      <sheetName val="QSA"/>
      <sheetName val="QPA"/>
      <sheetName val="Corrective actions"/>
      <sheetName val="Process Parameters"/>
      <sheetName val="Yield Rate"/>
      <sheetName val="Surface Criteria"/>
      <sheetName val="BOM"/>
      <sheetName val="Function Test"/>
      <sheetName val="XL4Test5"/>
      <sheetName val="周生產"/>
      <sheetName val="DEF"/>
      <sheetName val="_PPAP.xls__PPAP.xls__Users_sanj"/>
      <sheetName val="_PPAP.xls__PPAP.xls__C_Users_sa"/>
      <sheetName val="_PPAP.xls__PPAP.xls__C_C_Users_"/>
      <sheetName val="前月残"/>
      <sheetName val="FORM"/>
      <sheetName val="Lens+VCM Height&amp;Tilt data"/>
      <sheetName val="CpK_2"/>
      <sheetName val="Gage_R&amp;R2"/>
      <sheetName val="Drawing1_A01-002"/>
      <sheetName val="Drawing2_A01-002"/>
      <sheetName val="Flow_Chart2"/>
      <sheetName val="Control__Plan2"/>
      <sheetName val="Matl_Cert2"/>
      <sheetName val="Var__Ctrl_Cht_Backpage2"/>
      <sheetName val="Process-Machine_set-up_sheet2"/>
      <sheetName val="_FAI1"/>
      <sheetName val="GR&amp;R_for_CTF-#1"/>
      <sheetName val="Material_Certification1"/>
      <sheetName val="Additional_Documentation1"/>
      <sheetName val="FAI_Report1"/>
      <sheetName val="Test_Result1"/>
      <sheetName val="Initial_Process_Study1"/>
      <sheetName val="Control_Plan1"/>
      <sheetName val="Checking_Aids1"/>
      <sheetName val="Process_flow_1"/>
      <sheetName val="Data_lists1"/>
      <sheetName val="VESA_Tests1"/>
      <sheetName val="Gamma_Data1"/>
      <sheetName val="Initial_Input1"/>
      <sheetName val="Cp_Cpk_151"/>
      <sheetName val="Calimero_BOM1"/>
      <sheetName val="HIP_Antenna_Cap1"/>
      <sheetName val="Gage_R&amp;R_(SS-A1)1"/>
      <sheetName val="Gage_R&amp;R_(SS-C5)1"/>
      <sheetName val="Gage_R&amp;R_(D1)1"/>
      <sheetName val="Gage_R&amp;R_(2)1"/>
      <sheetName val="Drawing_11"/>
      <sheetName val="Drawing_21"/>
      <sheetName val="Flow_Chart_(modg)1"/>
      <sheetName val="PFMEA_(modg)1"/>
      <sheetName val="Var__Ctrl_Cht_Frontpage1"/>
      <sheetName val="Var_Ctrl_Frontpage21"/>
      <sheetName val="Var__Ctrl_Frontpage31"/>
      <sheetName val="top#_issues1"/>
      <sheetName val="Input_commodity_fallout2"/>
      <sheetName val="Receiving_Inspection1"/>
      <sheetName val="Issues_List1"/>
      <sheetName val="PPAP_xls1"/>
      <sheetName val="Reliability_Test1"/>
      <sheetName val="[PPAP_xls][PPAP_xls][PPAP_xls]\"/>
      <sheetName val="MPS_Q3_FY04"/>
      <sheetName val="MPS_Q4_FY04"/>
      <sheetName val="REPAIR_DATA_-_CONTAINER_#5"/>
      <sheetName val="Drawing1_A0"/>
      <sheetName val="Drawing2_A0"/>
      <sheetName val="Control__Pl"/>
      <sheetName val="Var__Ctrl_C"/>
      <sheetName val="Var__Ctrl_Cht_Ba"/>
      <sheetName val="Process-Machine_"/>
      <sheetName val="DFM_History_2"/>
      <sheetName val="X-R_CHART"/>
      <sheetName val="生產流程圖_"/>
      <sheetName val="仪校仪器月报_(2)"/>
      <sheetName val="Histogram_Chart"/>
      <sheetName val="[PPAP_xls][PPAP_xls]\Users\sanj"/>
      <sheetName val="[PPAP_xls][PPAP_xls]\C\Users\sa"/>
      <sheetName val="[PPAP_xls][PPAP_xls]\C\C\Users\"/>
      <sheetName val="[PPAP_xls]\Users\sanjaysheth\Li"/>
      <sheetName val="[PPAP_xls]\C\Users\sanjaysheth\"/>
      <sheetName val="[PPAP_xls]\C\C\Users\sanjayshet"/>
      <sheetName val="[PPAP_xls][PPAP_xls][PPAP_xls]["/>
      <sheetName val="[PPAP.xls]\\ssl-file\PE-1\Docum"/>
      <sheetName val="[PPAP.xls][PPAP_xls][PPAP_xls]["/>
      <sheetName val="[PPAP.xls][PPAP_xls][PPAP_xls]\"/>
      <sheetName val="[PPAP.xls][PPAP_xls]\Users\sanj"/>
      <sheetName val="[PPAP.xls][PPAP_xls]\C\Users\sa"/>
      <sheetName val="[PPAP.xls][PPAP_xls]\C\C\Users\"/>
      <sheetName val="[PPAP.xls][PPAP.xls]\\ssl-file\"/>
      <sheetName val="[PPAP.xls][PPAP.xls][PPAP_xls]["/>
      <sheetName val="[PPAP.xls][PPAP.xls][PPAP_xls]\"/>
      <sheetName val="Chart1"/>
      <sheetName val="AAR (Spray)"/>
      <sheetName val="GR&amp;R (A3-1)"/>
      <sheetName val="GR&amp;R (A3-2)"/>
      <sheetName val="GR&amp;R (A3-3)"/>
      <sheetName val="GR&amp;R (A3-4)"/>
      <sheetName val="GR&amp;R (A3-5)"/>
      <sheetName val="GR&amp;R (D2-1)"/>
      <sheetName val="GR&amp;R (D2-2)"/>
      <sheetName val="GR&amp;R (D2-3)"/>
      <sheetName val="GR&amp;R (D2-4)"/>
      <sheetName val="GR&amp;R (D2-5)"/>
      <sheetName val="GR&amp;R (E2-1)"/>
      <sheetName val="GR&amp;R (E2-2)"/>
      <sheetName val="GR&amp;R (E2-3)"/>
      <sheetName val="GR&amp;R (E2-4)"/>
      <sheetName val="GR&amp;R (E2-5)"/>
      <sheetName val="GR&amp;R (F11-1)"/>
      <sheetName val="GR&amp;R (F11-2)"/>
      <sheetName val="GR&amp;R (F11-3)"/>
      <sheetName val="GR&amp;R (F11-4)"/>
      <sheetName val="GR&amp;R (F11-5)"/>
      <sheetName val="GR&amp;R (F12-1)"/>
      <sheetName val="GR&amp;R (F12-2)"/>
      <sheetName val="GR&amp;R (F12-3)"/>
      <sheetName val="GR&amp;R (F12-4)"/>
      <sheetName val="GR&amp;R (F12-5)"/>
      <sheetName val="GR&amp;R (SS-1)"/>
      <sheetName val="GR&amp;R (L)"/>
      <sheetName val="GR&amp;R (gloss)"/>
      <sheetName val="GR&amp;R (mm)"/>
      <sheetName val="Flow Chart (spray)"/>
      <sheetName val="PFMEA (incoming)"/>
      <sheetName val="PFMEA (spray)"/>
      <sheetName val="Ctrl Plan (incoming)"/>
      <sheetName val="Control Plan (modg)"/>
      <sheetName val="Control Plan (spray)"/>
      <sheetName val="Var. Ctrl Cht (A3)"/>
      <sheetName val="Var. Ctrl Cht (D2)"/>
      <sheetName val="Var. Ctrl Cht (E2)"/>
      <sheetName val="Var. Ctrl Cht (F11)"/>
      <sheetName val="Var. Ctrl Cht (F12)"/>
      <sheetName val="PIR (Fabr)"/>
      <sheetName val="PIR (Modg)"/>
      <sheetName val="_PPAP.xls__PPAP.xls__PPAP.xls__"/>
      <sheetName val="_PPAP.xls__Users_sanjaysheth_Li"/>
      <sheetName val="_PPAP.xls__C_Users_sanjaysheth_"/>
      <sheetName val="_PPAP.xls__C_C_Users_sanjayshet"/>
      <sheetName val="1"/>
      <sheetName val="SheetMetal"/>
      <sheetName val="[PPAP.xls][PPAP.xls]AM7_MIL_P_3"/>
      <sheetName val="UPPER BLOCK"/>
      <sheetName val="[PPAP.xls][PPAP.xls]AM7\MIL\PPA"/>
      <sheetName val="Setup"/>
      <sheetName val="Friedman"/>
      <sheetName val="KruskalWallis"/>
      <sheetName val="MannWhitney"/>
      <sheetName val="OneSampleSignTest"/>
      <sheetName val="OneSampleWilcoxon"/>
      <sheetName val="PairedSamplesSignTest"/>
      <sheetName val="PairedSamplesWilcoxon"/>
      <sheetName val="__ssl-file_PE-1_Documents and S"/>
      <sheetName val="_PPAP.xls___ssl-file_PE-1_Docum"/>
      <sheetName val="_PPAP.xls__PPAP.xls___ssl-file_"/>
      <sheetName val="[PPAP.xls][PPAP.xls]AM7_MIL_P_2"/>
      <sheetName val="[PPAP.xls][PPAP.xls]AM7_MIL__17"/>
      <sheetName val="[PPAP.xls][PPAP.xls]AM7_MIL_P_4"/>
      <sheetName val="[PPAP.xls][PPAP.xls]AM7_MIL__12"/>
      <sheetName val="[PPAP.xls][PPAP.xls]AM7_MIL_P_6"/>
      <sheetName val="[PPAP.xls][PPAP.xls]AM7_MIL_P_5"/>
      <sheetName val="[PPAP.xls][PPAP.xls]AM7_MIL__14"/>
      <sheetName val="[PPAP.xls][PPAP.xls]AM7_MIL__10"/>
      <sheetName val="[PPAP.xls][PPAP.xls]AM7_MIL_P_7"/>
      <sheetName val="[PPAP.xls][PPAP.xls]AM7_MIL_P_8"/>
      <sheetName val="[PPAP.xls][PPAP.xls]AM7_MIL_P_9"/>
      <sheetName val="[PPAP.xls][PPAP.xls]AM7_MIL__11"/>
      <sheetName val="[PPAP.xls][PPAP.xls]AM7_MIL__13"/>
      <sheetName val="[PPAP.xls][PPAP.xls]AM7_MIL__15"/>
      <sheetName val="[PPAP.xls][PPAP.xls]AM7_MIL__16"/>
      <sheetName val="\\ssl-file\PE-1\Documents_and_S"/>
      <sheetName val="TTL_Yield"/>
      <sheetName val="Data_lists2"/>
      <sheetName val="VESA_Tests2"/>
      <sheetName val="Gamma_Data2"/>
      <sheetName val="MPS_Q3_FY041"/>
      <sheetName val="MPS_Q4_FY041"/>
      <sheetName val="REPAIR_DATA_-_CONTAINER_#51"/>
      <sheetName val="PPAP_xls2"/>
      <sheetName val="\\ssl-file\PE-1\Documents_and_1"/>
      <sheetName val="TTL_Yield1"/>
      <sheetName val="Gage_R&amp;R_"/>
      <sheetName val="PFMEA_Cover"/>
      <sheetName val="PFMEA_"/>
      <sheetName val="Inprocess_Control_Plan_Template"/>
      <sheetName val="Process_Setup_Sheet"/>
      <sheetName val="Quality_Concerns_Example"/>
      <sheetName val="Packaging_Example_"/>
      <sheetName val="Quality_goals"/>
      <sheetName val="Reliablity_test"/>
      <sheetName val="Shipping_label"/>
      <sheetName val="Corrective_actions"/>
      <sheetName val="Process_Parameters"/>
      <sheetName val="Yield_Rate"/>
      <sheetName val="Surface_Criteria"/>
      <sheetName val="Function_Test"/>
      <sheetName val="CpK_3"/>
      <sheetName val="Gage_R&amp;R3"/>
      <sheetName val="Drawing1_A01-003"/>
      <sheetName val="Drawing2_A01-003"/>
      <sheetName val="Flow_Chart3"/>
      <sheetName val="Control__Plan3"/>
      <sheetName val="Matl_Cert3"/>
      <sheetName val="Var__Ctrl_Cht_Backpage3"/>
      <sheetName val="Process-Machine_set-up_sheet3"/>
      <sheetName val="Gage_R&amp;R_1"/>
      <sheetName val="PFMEA_Cover1"/>
      <sheetName val="PFMEA_1"/>
      <sheetName val="Inprocess_Control_Plan_Templat1"/>
      <sheetName val="Process_Setup_Sheet1"/>
      <sheetName val="Quality_Concerns_Example1"/>
      <sheetName val="Packaging_Example_1"/>
      <sheetName val="Quality_goals1"/>
      <sheetName val="Reliablity_test1"/>
      <sheetName val="Shipping_label1"/>
      <sheetName val="Corrective_actions1"/>
      <sheetName val="Process_Parameters1"/>
      <sheetName val="Yield_Rate1"/>
      <sheetName val="Surface_Criteria1"/>
      <sheetName val="Function_Test1"/>
      <sheetName val="CpK_4"/>
      <sheetName val="Gage_R&amp;R4"/>
      <sheetName val="Drawing1_A01-004"/>
      <sheetName val="Drawing2_A01-004"/>
      <sheetName val="Flow_Chart4"/>
      <sheetName val="Control__Plan4"/>
      <sheetName val="Matl_Cert4"/>
      <sheetName val="Var__Ctrl_Cht_Backpage4"/>
      <sheetName val="Process-Machine_set-up_sheet4"/>
      <sheetName val="Data_lists3"/>
      <sheetName val="VESA_Tests3"/>
      <sheetName val="Gamma_Data3"/>
      <sheetName val="PPAP_xls3"/>
      <sheetName val="MPS_Q3_FY042"/>
      <sheetName val="MPS_Q4_FY042"/>
      <sheetName val="REPAIR_DATA_-_CONTAINER_#52"/>
      <sheetName val="\\ssl-file\PE-1\Documents_and_2"/>
      <sheetName val="TTL_Yield2"/>
      <sheetName val="Gage_R&amp;R_2"/>
      <sheetName val="Drawing_12"/>
      <sheetName val="PFMEA_Cover2"/>
      <sheetName val="PFMEA_2"/>
      <sheetName val="Control_Plan2"/>
      <sheetName val="Var__Ctrl_Cht_Frontpage2"/>
      <sheetName val="Inprocess_Control_Plan_Templat2"/>
      <sheetName val="Process_Setup_Sheet2"/>
      <sheetName val="Quality_Concerns_Example2"/>
      <sheetName val="Packaging_Example_2"/>
      <sheetName val="Quality_goals2"/>
      <sheetName val="Reliablity_test2"/>
      <sheetName val="Shipping_label2"/>
      <sheetName val="Corrective_actions2"/>
      <sheetName val="Process_Parameters2"/>
      <sheetName val="Yield_Rate2"/>
      <sheetName val="Surface_Criteria2"/>
      <sheetName val="Function_Test2"/>
      <sheetName val="_FAI2"/>
      <sheetName val="GR&amp;R_for_CTF-#2"/>
      <sheetName val="Material_Certification2"/>
      <sheetName val="Additional_Documentation2"/>
      <sheetName val="﹣10℃放电(0.2)"/>
      <sheetName val="﹣10℃放电(0.4)"/>
      <sheetName val="﹣20℃放电(0.25) "/>
      <sheetName val="60℃放电"/>
      <sheetName val="25℃解剖"/>
      <sheetName val="倍率放电"/>
      <sheetName val="﹣20℃放电(0.4) "/>
      <sheetName val="额定容量"/>
      <sheetName val="放电平台"/>
      <sheetName val="__ssl-file_PE-1_Documents_and_S"/>
      <sheetName val="__ssl-file_PE-1_Documents_and_1"/>
      <sheetName val="__ssl-file_PE-1_Documents_and_2"/>
      <sheetName val="正極MIX"/>
      <sheetName val="負極MIX"/>
      <sheetName val="販売計画"/>
      <sheetName val=""/>
      <sheetName val="THK_IMP_OCVDataPlot"/>
      <sheetName val="源"/>
      <sheetName val="60℃可逆容量"/>
      <sheetName val="Database"/>
      <sheetName val="Internal_Pressure_Data"/>
      <sheetName val="811Pressure_Data"/>
      <sheetName val="Pressure_Data"/>
      <sheetName val="25℃可逆容量"/>
      <sheetName val="EV Project Schedule Rev.01"/>
      <sheetName val="Issue tracking"/>
      <sheetName val="G R &amp;R"/>
      <sheetName val="PMP1"/>
      <sheetName val="PMP2"/>
      <sheetName val="PR FPY"/>
      <sheetName val="[PPAP.xls]_Users_sanjaysheth__2"/>
      <sheetName val="[PPAP.xls]_C_Users_sanjayshet_2"/>
      <sheetName val="[PPAP.xls]_C_C_Users_sanjaysh_2"/>
      <sheetName val="[PPAP.xls][PPAP.xls]_PPAP_xls_2"/>
      <sheetName val="[PPAP.xls][PPAP.xls]_PPAP_xls_3"/>
      <sheetName val="[PPAP.xls][PPAP.xls]_PPAP_xls_4"/>
      <sheetName val="[PPAP.xls][PPAP.xls]_PPAP_xls_5"/>
      <sheetName val="[PPAP.xls][PPAP.xls]_Users_sa_2"/>
      <sheetName val="[PPAP.xls][PPAP.xls]_C_Users__2"/>
      <sheetName val="[PPAP.xls][PPAP.xls]_C_C_User_2"/>
      <sheetName val="[PPAP.xls]__ssl_file_PE_1_Doc_2"/>
      <sheetName val="[PPAP.xls][PPAP_xls]_PPAP_xls_2"/>
      <sheetName val="[PPAP.xls][PPAP_xls]_PPAP_xls_3"/>
      <sheetName val="[PPAP.xls][PPAP_xls]_PPAP_xls_4"/>
      <sheetName val="[PPAP.xls][PPAP_xls]_PPAP_xls_5"/>
      <sheetName val="[PPAP.xls][PPAP_xls]_Users_sa_2"/>
      <sheetName val="[PPAP.xls][PPAP_xls]_C_Users__2"/>
      <sheetName val="[PPAP.xls][PPAP_xls]_C_C_User_2"/>
      <sheetName val="[PPAP.xls][PPAP.xls]__ssl_fil_2"/>
      <sheetName val="[PPAP.xls][PPAP.xls]_PPAP_xls_6"/>
      <sheetName val="[PPAP.xls][PPAP.xls]_PPAP_xls_7"/>
      <sheetName val="[PPAP.xls][PPAP.xls]_PPAP_xls_8"/>
      <sheetName val="[PPAP.xls][PPAP.xls]_PPAP_xls_9"/>
      <sheetName val="[PPAP.xls][PPAP.xls]_PPAP_xl_10"/>
      <sheetName val="[PPAP.xls][PPAP.xls]_PPAP_xl_11"/>
      <sheetName val="[PPAP.xls][PPAP.xls]_PPAP_xl_12"/>
      <sheetName val="[PPAP.xls]__ssl_file_PE_1_Doc_3"/>
      <sheetName val="[PPAP.xls]__ssl_file_PE_1_Doc_4"/>
      <sheetName val="[PPAP.xls]__ssl_file_PE_1_Doc_5"/>
      <sheetName val="[PPAP.xls]_Users_sanjaysheth__3"/>
      <sheetName val="[PPAP.xls]_C_Users_sanjayshet_3"/>
      <sheetName val="[PPAP.xls]_C_C_Users_sanjaysh_3"/>
      <sheetName val="[PPAP.xls][PPAP.xls]_PPAP_xl_13"/>
      <sheetName val="[PPAP.xls][PPAP.xls]_PPAP_xl_14"/>
      <sheetName val="[PPAP.xls][PPAP.xls]_PPAP_xl_15"/>
      <sheetName val="[PPAP.xls][PPAP.xls]_PPAP_xl_16"/>
      <sheetName val="[PPAP.xls][PPAP.xls]_Users_sa_3"/>
      <sheetName val="[PPAP.xls][PPAP.xls]_C_Users__3"/>
      <sheetName val="[PPAP.xls][PPAP.xls]_C_C_User_3"/>
      <sheetName val="[PPAP.xls]__ssl_file_PE_1_Doc_6"/>
      <sheetName val="[PPAP.xls][PPAP_xls]_PPAP_xls_6"/>
      <sheetName val="[PPAP.xls][PPAP_xls]_PPAP_xls_7"/>
      <sheetName val="[PPAP.xls][PPAP_xls]_PPAP_xls_8"/>
      <sheetName val="[PPAP.xls][PPAP_xls]_PPAP_xls_9"/>
      <sheetName val="[PPAP.xls][PPAP_xls]_Users_sa_3"/>
      <sheetName val="[PPAP.xls][PPAP_xls]_C_Users__3"/>
      <sheetName val="[PPAP.xls][PPAP_xls]_C_C_User_3"/>
      <sheetName val="[PPAP.xls][PPAP.xls]__ssl_fil_3"/>
      <sheetName val="[PPAP.xls][PPAP.xls]_PPAP_xl_17"/>
      <sheetName val="[PPAP.xls][PPAP.xls]_PPAP_xl_18"/>
      <sheetName val="[PPAP.xls][PPAP.xls]_PPAP_xl_19"/>
      <sheetName val="[PPAP.xls][PPAP.xls]_PPAP_xl_20"/>
      <sheetName val="[PPAP.xls][PPAP.xls]_PPAP_xl_21"/>
      <sheetName val="[PPAP.xls][PPAP.xls]_PPAP_xl_22"/>
      <sheetName val="[PPAP.xls][PPAP.xls]_PPAP_xl_23"/>
      <sheetName val="[PPAP.xls]__ssl_file_PE_1_Doc_7"/>
      <sheetName val="[PPAP.xls]__ssl_file_PE_1_Doc_8"/>
      <sheetName val="[PPAP.xls]__ssl_file_PE_1_Doc_9"/>
      <sheetName val="[PPAP.xls][PPAP.xls][PPAP.xls]A"/>
      <sheetName val="[PPAP.xls]_Users_sanjaysheth__4"/>
      <sheetName val="[PPAP.xls]_C_Users_sanjayshet_4"/>
      <sheetName val="[PPAP.xls]_C_C_Users_sanjaysh_4"/>
      <sheetName val="[PPAP.xls][PPAP.xls]_PPAP_xl_24"/>
      <sheetName val="[PPAP.xls][PPAP.xls]_PPAP_xl_25"/>
      <sheetName val="[PPAP.xls][PPAP.xls]_PPAP_xl_26"/>
      <sheetName val="[PPAP.xls][PPAP.xls]_PPAP_xl_27"/>
      <sheetName val="[PPAP.xls][PPAP.xls]_Users_sa_4"/>
      <sheetName val="[PPAP.xls][PPAP.xls]_C_Users__4"/>
      <sheetName val="[PPAP.xls][PPAP.xls]_C_C_User_4"/>
      <sheetName val="[PPAP.xls]__ssl_file_PE_1_Do_10"/>
      <sheetName val="[PPAP.xls][PPAP_xls]_PPAP_xl_10"/>
      <sheetName val="[PPAP.xls][PPAP_xls]_PPAP_xl_11"/>
      <sheetName val="[PPAP.xls][PPAP_xls]_PPAP_xl_12"/>
      <sheetName val="[PPAP.xls][PPAP_xls]_PPAP_xl_13"/>
      <sheetName val="[PPAP.xls][PPAP_xls]_Users_sa_4"/>
      <sheetName val="[PPAP.xls][PPAP_xls]_C_Users__4"/>
      <sheetName val="[PPAP.xls][PPAP_xls]_C_C_User_4"/>
      <sheetName val="[PPAP.xls][PPAP.xls]__ssl_fil_4"/>
      <sheetName val="[PPAP.xls][PPAP.xls]_PPAP_xl_28"/>
      <sheetName val="[PPAP.xls][PPAP.xls]_PPAP_xl_29"/>
      <sheetName val="[PPAP.xls][PPAP.xls]_PPAP_xl_30"/>
      <sheetName val="[PPAP.xls][PPAP.xls]_PPAP_xl_31"/>
      <sheetName val="[PPAP.xls][PPAP.xls]_PPAP_xl_32"/>
      <sheetName val="[PPAP.xls][PPAP.xls]_PPAP_xl_33"/>
      <sheetName val="[PPAP.xls][PPAP.xls]_PPAP_xl_34"/>
      <sheetName val="[PPAP.xls]__ssl_file_PE_1_Do_11"/>
      <sheetName val="[PPAP.xls]__ssl_file_PE_1_Do_12"/>
      <sheetName val="[PPAP.xls]__ssl_file_PE_1_Do_13"/>
      <sheetName val="Timeline"/>
      <sheetName val="Edge-Coup Coated Microstrip 1B"/>
      <sheetName val="[PPAP.xls][PPAP.xls]AM7_MIL__24"/>
      <sheetName val="[PPAP.xls][PPAP.xls]AM7_MIL__23"/>
      <sheetName val="Baseline &amp; Summary"/>
      <sheetName val="Team List"/>
      <sheetName val="FAI (Cav#)"/>
      <sheetName val="MACRO1.XLM"/>
      <sheetName val="(13)CT20GW rev.2"/>
      <sheetName val="cosmatis spec"/>
      <sheetName val="7Drawing 1"/>
      <sheetName val="Certification"/>
      <sheetName val="14Process Setup Sheet"/>
      <sheetName val="15Inprocess ControlPlanTemplate"/>
      <sheetName val="Packing"/>
      <sheetName val="QuoteFormat"/>
      <sheetName val="TE"/>
      <sheetName val="Quality Concerns`Example"/>
      <sheetName val="ID2"/>
      <sheetName val="[PPAP.xls][PPAP.xls]AM7_MIL__18"/>
      <sheetName val="[PPAP.xls][PPAP.xls]AM7_MIL__22"/>
      <sheetName val="[PPAP.xls][PPAP.xls]AM7_MIL__21"/>
      <sheetName val="[PPAP.xls][PPAP.xls]AM7_MIL__19"/>
      <sheetName val="[PPAP.xls][PPAP.xls]AM7_MIL__20"/>
      <sheetName val="[PPAP.xls][PPAP.xls]AM7_MIL__25"/>
      <sheetName val="[PPAP.xls][PPAP.xls]AM7_MIL_140"/>
      <sheetName val="_PPAP_xls__PPAP_xls__PPAP_xls__"/>
      <sheetName val="[PPAP.xls][PPAP.xls]AM7_MIL_141"/>
      <sheetName val="AM7_MIL_PPAP.xls"/>
      <sheetName val="[PPAP.xls][PPAP.xls]AM7_MIL__27"/>
      <sheetName val="[PPAP.xls][PPAP.xls]AM7_MIL__28"/>
      <sheetName val="[PPAP.xls][PPAP.xls]AM7_MIL__26"/>
      <sheetName val="[PPAP.xls][PPAP.xls]AM7_MIL__29"/>
      <sheetName val="[PPAP.xls][PPAP.xls]AM7_MIL__31"/>
      <sheetName val="[PPAP.xls][PPAP.xls]AM7_MIL__36"/>
      <sheetName val="[PPAP.xls][PPAP.xls]AM7_MIL__30"/>
      <sheetName val="[PPAP.xls][PPAP.xls]AM7_MIL__32"/>
      <sheetName val="[PPAP.xls][PPAP.xls]AM7_MIL__33"/>
      <sheetName val="[PPAP.xls][PPAP.xls]AM7_MIL__34"/>
      <sheetName val="[PPAP.xls][PPAP.xls]AM7_MIL__35"/>
      <sheetName val="[PPAP.xls][PPAP.xls]AM7_MIL__38"/>
      <sheetName val="[PPAP.xls][PPAP.xls]AM7_MIL__37"/>
      <sheetName val="[PPAP.xls][PPAP.xls]AM7_MIL__40"/>
      <sheetName val="[PPAP.xls][PPAP.xls]AM7_MIL__41"/>
      <sheetName val="[PPAP.xls][PPAP.xls]AM7_MIL__39"/>
      <sheetName val="[PPAP.xls][PPAP.xls]AM7_MIL__42"/>
      <sheetName val="TPM Summary Sheet"/>
      <sheetName val="Waiver List"/>
      <sheetName val="LCR"/>
      <sheetName val="[PPAP.xls][PPAP.xls]AM7_MIL__43"/>
      <sheetName val="[PPAP.xls][PPAP.xls]AM7_MIL__44"/>
      <sheetName val="[PPAP.xls][PPAP.xls]AM7_MIL__45"/>
      <sheetName val="[PPAP.xls][PPAP.xls]AM7_MIL__47"/>
      <sheetName val="[PPAP.xls][PPAP.xls]AM7_MIL__46"/>
      <sheetName val="[PPAP.xls][PPAP.xls]AM7_MIL__49"/>
      <sheetName val="[PPAP.xls][PPAP.xls]AM7_MIL__48"/>
      <sheetName val="[PPAP.xls][PPAP.xls]AM7_MIL__51"/>
      <sheetName val="[PPAP.xls][PPAP.xls]AM7_MIL__50"/>
      <sheetName val="[PPAP.xls][PPAP.xls]AM7_MIL__52"/>
      <sheetName val="[PPAP.xls][PPAP.xls]AM7_MIL__58"/>
      <sheetName val="[PPAP.xls][PPAP.xls]AM7_MIL__59"/>
      <sheetName val="[PPAP.xls][PPAP.xls]AM7_MIL__54"/>
      <sheetName val="[PPAP.xls][PPAP.xls]AM7_MIL__53"/>
      <sheetName val="[PPAP.xls][PPAP.xls]AM7_MIL__56"/>
      <sheetName val="[PPAP.xls][PPAP.xls]AM7_MIL__57"/>
      <sheetName val="[PPAP.xls][PPAP.xls]AM7_MIL__55"/>
      <sheetName val="[PPAP.xls][PPAP.xls]AM7_MIL__60"/>
      <sheetName val="[PPAP.xls][PPAP.xls]AM7_MIL__65"/>
      <sheetName val="[PPAP.xls][PPAP.xls]AM7_MIL__61"/>
      <sheetName val="[PPAP.xls][PPAP.xls]AM7_MIL__63"/>
      <sheetName val="[PPAP.xls][PPAP.xls]AM7_MIL__62"/>
      <sheetName val="[PPAP.xls][PPAP.xls]AM7_MIL__64"/>
      <sheetName val="[PPAP.xls][PPAP.xls]AM7_MIL__66"/>
      <sheetName val="[PPAP.xls][PPAP.xls]AM7_MIL__67"/>
      <sheetName val="[PPAP.xls][PPAP.xls]AM7_MIL__68"/>
      <sheetName val="[PPAP.xls][PPAP.xls]AM7_MIL__69"/>
      <sheetName val="[PPAP.xls][PPAP.xls]AM7_MIL__70"/>
      <sheetName val="[PPAP.xls][PPAP.xls]AM7_MIL__71"/>
      <sheetName val="[PPAP.xls][PPAP.xls]AM7_MIL__75"/>
      <sheetName val="[PPAP.xls][PPAP.xls]AM7_MIL__74"/>
      <sheetName val="[PPAP.xls][PPAP.xls]AM7_MIL__72"/>
      <sheetName val="[PPAP.xls][PPAP.xls]AM7_MIL__73"/>
      <sheetName val="CQP_Diamond receiver.xlsx"/>
      <sheetName val="[PPAP.xls][PPAP.xls]AM7_MIL__85"/>
      <sheetName val="[PPAP.xls][PPAP.xls]AM7_MIL__77"/>
      <sheetName val="[PPAP.xls][PPAP.xls]AM7_MIL__76"/>
      <sheetName val="[PPAP.xls][PPAP.xls]AM7_MIL__78"/>
      <sheetName val="[PPAP.xls][PPAP.xls]AM7_MIL__80"/>
      <sheetName val="[PPAP.xls][PPAP.xls]AM7_MIL__79"/>
      <sheetName val="[PPAP.xls][PPAP.xls]AM7_MIL__81"/>
      <sheetName val="[PPAP.xls][PPAP.xls]AM7_MIL__82"/>
      <sheetName val="[PPAP.xls][PPAP.xls]AM7_MIL__83"/>
      <sheetName val="[PPAP.xls][PPAP.xls]AM7_MIL__84"/>
      <sheetName val="[PPAP.xls][PPAP.xls]AM7_MIL__93"/>
      <sheetName val="[PPAP.xls][PPAP.xls]AM7_MIL__90"/>
      <sheetName val="[PPAP.xls][PPAP.xls]AM7_MIL__92"/>
      <sheetName val="[PPAP.xls][PPAP.xls]AM7_MIL__86"/>
      <sheetName val="[PPAP.xls][PPAP.xls]AM7_MIL__87"/>
      <sheetName val="[PPAP.xls][PPAP.xls]AM7_MIL__88"/>
      <sheetName val="[PPAP.xls][PPAP.xls]AM7_MIL__89"/>
      <sheetName val="[PPAP.xls][PPAP.xls]AM7_MIL__91"/>
      <sheetName val="[PPAP.xls][PPAP.xls]AM7_MIL__94"/>
      <sheetName val="[PPAP.xls][PPAP.xls]AM7_MIL__95"/>
      <sheetName val="[PPAP.xls][PPAP.xls]AM7_MIL_100"/>
      <sheetName val="[PPAP.xls][PPAP.xls]AM7_MIL__96"/>
      <sheetName val="[PPAP.xls][PPAP.xls]AM7_MIL__97"/>
      <sheetName val="[PPAP.xls][PPAP.xls]AM7_MIL__98"/>
      <sheetName val="[PPAP.xls][PPAP.xls]AM7_MIL__99"/>
      <sheetName val="[PPAP.xls][PPAP.xls]AM7_MIL_101"/>
      <sheetName val="[PPAP.xls][PPAP.xls]AM7_MIL_102"/>
      <sheetName val="[PPAP.xls][PPAP.xls]AM7_MIL_103"/>
      <sheetName val="[PPAP.xls][PPAP.xls]AM7_MIL_104"/>
      <sheetName val="[PPAP.xls][PPAP.xls]AM7_MIL_105"/>
      <sheetName val="[PPAP.xls][PPAP.xls]AM7_MIL_106"/>
      <sheetName val="[PPAP.xls][PPAP.xls]AM7_MIL_107"/>
      <sheetName val="[PPAP.xls][PPAP.xls]AM7_MIL_108"/>
      <sheetName val="[PPAP.xls][PPAP.xls]AM7_MIL_109"/>
      <sheetName val="[PPAP.xls][PPAP.xls]AM7_MIL_110"/>
      <sheetName val="[PPAP.xls][PPAP.xls]AM7_MIL_111"/>
      <sheetName val="[PPAP.xls][PPAP.xls]AM7_MIL_112"/>
      <sheetName val="[PPAP.xls][PPAP.xls]AM7_MIL_114"/>
      <sheetName val="[PPAP.xls][PPAP.xls]AM7_MIL_113"/>
      <sheetName val="[PPAP.xls][PPAP.xls]AM7_MIL_115"/>
      <sheetName val="[PPAP.xls][PPAP.xls]AM7_MIL_116"/>
      <sheetName val="[PPAP.xls][PPAP.xls]AM7_MIL_117"/>
      <sheetName val="ZDT"/>
      <sheetName val="MPS"/>
      <sheetName val="YIELD"/>
      <sheetName val="[PPAP.xls][PPAP.xls]AM7_MIL_127"/>
      <sheetName val="[PPAP.xls][PPAP.xls]AM7_MIL_123"/>
      <sheetName val="[PPAP.xls][PPAP.xls]AM7_MIL_122"/>
      <sheetName val="[PPAP.xls][PPAP.xls]AM7_MIL_120"/>
      <sheetName val="[PPAP.xls][PPAP.xls]AM7_MIL_118"/>
      <sheetName val="[PPAP.xls][PPAP.xls]AM7_MIL_119"/>
      <sheetName val="[PPAP.xls][PPAP.xls]AM7_MIL_121"/>
      <sheetName val="[PPAP.xls][PPAP.xls]AM7_MIL_126"/>
      <sheetName val="[PPAP.xls][PPAP.xls]AM7_MIL_125"/>
      <sheetName val="[PPAP.xls][PPAP.xls]AM7_MIL_124"/>
      <sheetName val="[PPAP.xls][PPAP.xls]AM7_MIL_128"/>
      <sheetName val="[PPAP.xls][PPAP.xls]AM7_MIL_129"/>
      <sheetName val="[PPAP.xls][PPAP.xls]AM7_MIL_131"/>
      <sheetName val="[PPAP.xls][PPAP.xls]AM7_MIL_130"/>
      <sheetName val="[PPAP.xls][PPAP.xls]AM7_MIL_133"/>
      <sheetName val="[PPAP.xls][PPAP.xls]AM7_MIL_132"/>
      <sheetName val="[PPAP.xls][PPAP.xls]AM7_MIL_134"/>
      <sheetName val="[PPAP.xls][PPAP.xls]AM7_MIL_136"/>
      <sheetName val="[PPAP.xls][PPAP.xls]AM7_MIL_135"/>
      <sheetName val="[PPAP.xls][PPAP.xls]AM7_MIL_137"/>
      <sheetName val="[PPAP.xls][PPAP.xls]AM7_MIL_138"/>
      <sheetName val="[PPAP.xls][PPAP.xls]AM7_MIL_139"/>
      <sheetName val="[PPAP.xls]_Users_sanjaysheth__5"/>
      <sheetName val="[PPAP.xls]_C_Users_sanjayshet_5"/>
      <sheetName val="[PPAP.xls]_C_C_Users_sanjaysh_5"/>
      <sheetName val="[PPAP.xls][PPAP.xls]_PPAP_xl_35"/>
      <sheetName val="[PPAP.xls][PPAP.xls]_PPAP_xl_36"/>
      <sheetName val="[PPAP.xls][PPAP.xls]_PPAP_xl_37"/>
      <sheetName val="[PPAP.xls][PPAP.xls]_PPAP_xl_38"/>
      <sheetName val="[PPAP.xls][PPAP.xls]_Users_sa_5"/>
      <sheetName val="[PPAP.xls][PPAP.xls]_C_Users__5"/>
      <sheetName val="[PPAP.xls][PPAP.xls]_C_C_User_5"/>
      <sheetName val="[PPAP.xls]__ssl_file_PE_1_Do_14"/>
      <sheetName val="[PPAP.xls][PPAP_xls]_PPAP_xl_14"/>
      <sheetName val="[PPAP.xls][PPAP_xls]_PPAP_xl_15"/>
      <sheetName val="[PPAP.xls][PPAP_xls]_PPAP_xl_16"/>
      <sheetName val="[PPAP.xls][PPAP_xls]_PPAP_xl_17"/>
      <sheetName val="[PPAP.xls][PPAP_xls]_Users_sa_5"/>
      <sheetName val="[PPAP.xls][PPAP_xls]_C_Users__5"/>
      <sheetName val="[PPAP.xls][PPAP_xls]_C_C_User_5"/>
      <sheetName val="[PPAP.xls][PPAP.xls]__ssl_fil_5"/>
      <sheetName val="[PPAP.xls][PPAP.xls]_PPAP_xl_39"/>
      <sheetName val="[PPAP.xls][PPAP.xls]_PPAP_xl_40"/>
      <sheetName val="[PPAP.xls][PPAP.xls]_PPAP_xl_41"/>
      <sheetName val="[PPAP.xls][PPAP.xls]_PPAP_xl_42"/>
      <sheetName val="[PPAP.xls][PPAP.xls]_PPAP_xl_43"/>
      <sheetName val="[PPAP.xls][PPAP.xls]_PPAP_xl_44"/>
      <sheetName val="[PPAP.xls][PPAP.xls]_PPAP_xl_45"/>
      <sheetName val="[PPAP.xls]__ssl_file_PE_1_Do_15"/>
      <sheetName val="[PPAP.xls]__ssl_file_PE_1_Do_16"/>
      <sheetName val="[PPAP.xls]__ssl_file_PE_1_Do_17"/>
      <sheetName val="[PPAP.xls][PPAP.xls]AM7_MIL_146"/>
      <sheetName val="[PPAP.xls][PPAP.xls]AM7_MIL_145"/>
      <sheetName val="[PPAP.xls][PPAP.xls]AM7_MIL_142"/>
      <sheetName val="[PPAP.xls][PPAP.xls]AM7_MIL_143"/>
      <sheetName val="[PPAP.xls][PPAP.xls]AM7_MIL_144"/>
      <sheetName val="[PPAP.xls][PPAP.xls]AM7_MIL_148"/>
      <sheetName val="[PPAP.xls][PPAP.xls]AM7_MIL_147"/>
      <sheetName val="FAI"/>
      <sheetName val="Config"/>
      <sheetName val="Main"/>
      <sheetName val="Manufactur List"/>
      <sheetName val="Total MPP database"/>
      <sheetName val="2003 Ryan to Arima"/>
      <sheetName val="MFG MVA Assumption"/>
      <sheetName val="Material List"/>
      <sheetName val="Data"/>
      <sheetName val="CP"/>
      <sheetName val="J2  FAI  0709.xls"/>
      <sheetName val="Sheet5"/>
      <sheetName val="[PPAP.xls]_Users_sanjaysheth__6"/>
      <sheetName val="[PPAP.xls]_C_Users_sanjayshet_6"/>
      <sheetName val="[PPAP.xls]_C_C_Users_sanjaysh_6"/>
      <sheetName val="[PPAP.xls][PPAP.xls]_PPAP_xl_46"/>
      <sheetName val="[PPAP.xls][PPAP.xls]_PPAP_xl_47"/>
      <sheetName val="[PPAP.xls][PPAP.xls]_PPAP_xl_48"/>
      <sheetName val="[PPAP.xls][PPAP.xls]_PPAP_xl_49"/>
      <sheetName val="[PPAP.xls][PPAP.xls]_Users_sa_6"/>
      <sheetName val="[PPAP.xls][PPAP.xls]_C_Users__6"/>
      <sheetName val="[PPAP.xls][PPAP.xls]_C_C_User_6"/>
      <sheetName val="[PPAP.xls]__ssl_file_PE_1_Do_18"/>
      <sheetName val="[PPAP.xls][PPAP_xls]_PPAP_xl_18"/>
      <sheetName val="[PPAP.xls][PPAP_xls]_PPAP_xl_19"/>
      <sheetName val="[PPAP.xls][PPAP_xls]_PPAP_xl_20"/>
      <sheetName val="[PPAP.xls][PPAP_xls]_PPAP_xl_21"/>
      <sheetName val="[PPAP.xls][PPAP_xls]_Users_sa_6"/>
      <sheetName val="[PPAP.xls][PPAP_xls]_C_Users__6"/>
      <sheetName val="[PPAP.xls][PPAP_xls]_C_C_User_6"/>
      <sheetName val="[PPAP.xls][PPAP.xls]__ssl_fil_6"/>
      <sheetName val="[PPAP.xls][PPAP.xls]_PPAP_xl_50"/>
      <sheetName val="[PPAP.xls][PPAP.xls]_PPAP_xl_51"/>
      <sheetName val="[PPAP.xls][PPAP.xls]_PPAP_xl_52"/>
      <sheetName val="[PPAP.xls][PPAP.xls]_PPAP_xl_53"/>
      <sheetName val="[PPAP.xls][PPAP.xls]_PPAP_xl_54"/>
      <sheetName val="[PPAP.xls][PPAP.xls]_PPAP_xl_55"/>
      <sheetName val="[PPAP.xls][PPAP.xls]_PPAP_xl_56"/>
      <sheetName val="[PPAP.xls]__ssl_file_PE_1_Do_19"/>
      <sheetName val="[PPAP.xls]__ssl_file_PE_1_Do_20"/>
      <sheetName val="[PPAP.xls]__ssl_file_PE_1_Do_21"/>
    </sheetNames>
    <sheetDataSet>
      <sheetData sheetId="0" refreshError="1"/>
      <sheetData sheetId="1" refreshError="1"/>
      <sheetData sheetId="2" refreshError="1"/>
      <sheetData sheetId="3">
        <row r="1">
          <cell r="M1" t="str">
            <v>2001-120</v>
          </cell>
        </row>
      </sheetData>
      <sheetData sheetId="4" refreshError="1">
        <row r="1">
          <cell r="M1" t="str">
            <v>2001-120</v>
          </cell>
        </row>
        <row r="7">
          <cell r="P7" t="str">
            <v>G.A.</v>
          </cell>
          <cell r="U7">
            <v>37062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/>
      <sheetData sheetId="315" refreshError="1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/>
      <sheetData sheetId="506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/>
      <sheetData sheetId="538"/>
      <sheetData sheetId="539" refreshError="1"/>
      <sheetData sheetId="540" refreshError="1"/>
      <sheetData sheetId="541"/>
      <sheetData sheetId="542"/>
      <sheetData sheetId="543"/>
      <sheetData sheetId="544" refreshError="1"/>
      <sheetData sheetId="545" refreshError="1"/>
      <sheetData sheetId="546" refreshError="1"/>
      <sheetData sheetId="547" refreshError="1"/>
      <sheetData sheetId="548"/>
      <sheetData sheetId="549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/>
      <sheetData sheetId="578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/>
      <sheetData sheetId="593"/>
      <sheetData sheetId="594"/>
      <sheetData sheetId="595"/>
      <sheetData sheetId="596"/>
      <sheetData sheetId="597"/>
      <sheetData sheetId="598" refreshError="1"/>
      <sheetData sheetId="599" refreshError="1"/>
      <sheetData sheetId="600"/>
      <sheetData sheetId="601"/>
      <sheetData sheetId="602"/>
      <sheetData sheetId="603" refreshError="1"/>
      <sheetData sheetId="604" refreshError="1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 refreshError="1"/>
      <sheetData sheetId="783" refreshError="1"/>
      <sheetData sheetId="784" refreshError="1"/>
      <sheetData sheetId="785" refreshError="1"/>
      <sheetData sheetId="786"/>
      <sheetData sheetId="787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/>
      <sheetData sheetId="820"/>
      <sheetData sheetId="821"/>
      <sheetData sheetId="822"/>
      <sheetData sheetId="823"/>
      <sheetData sheetId="824"/>
      <sheetData sheetId="825" refreshError="1"/>
      <sheetData sheetId="826" refreshError="1"/>
      <sheetData sheetId="827"/>
      <sheetData sheetId="828"/>
      <sheetData sheetId="829"/>
      <sheetData sheetId="830" refreshError="1"/>
      <sheetData sheetId="831" refreshError="1"/>
      <sheetData sheetId="832" refreshError="1"/>
      <sheetData sheetId="833" refreshError="1"/>
      <sheetData sheetId="834"/>
      <sheetData sheetId="83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M Summary Sheet"/>
      <sheetName val="Waiver List"/>
      <sheetName val="Display"/>
      <sheetName val="Clean Room"/>
      <sheetName val="PreCos"/>
      <sheetName val="Precos Pivot"/>
      <sheetName val="Preburn"/>
      <sheetName val="Preburn Pivot"/>
      <sheetName val="Run-in"/>
      <sheetName val="Run-in Pivot"/>
      <sheetName val="Cosmetic"/>
      <sheetName val="Cosmetic Pivot"/>
      <sheetName val="Revision"/>
      <sheetName val="ISRDATA"/>
      <sheetName val="Issues List"/>
      <sheetName val="Histogram Chart"/>
      <sheetName val="回収率"/>
      <sheetName val="Cost"/>
      <sheetName val="ASECL_OUTPUT_DATA"/>
      <sheetName val="テーブルリスト"/>
      <sheetName val="M97 DVT Build FATP Yield Report"/>
      <sheetName val="Worksheet"/>
      <sheetName val="Reporting"/>
      <sheetName val="HOME "/>
      <sheetName val="Home"/>
      <sheetName val="IBASE"/>
      <sheetName val="Input commodity fallout"/>
      <sheetName val="Roll"/>
      <sheetName val="Data Entry"/>
      <sheetName val="All"/>
      <sheetName val="IP-1 INSP-CAV #2"/>
      <sheetName val="100Hz GRR"/>
      <sheetName val="DFM History 2"/>
      <sheetName val="TPM_Summary_Sheet"/>
      <sheetName val="Waiver_List"/>
      <sheetName val="Clean_Room"/>
      <sheetName val="Precos_Pivot"/>
      <sheetName val="Preburn_Pivot"/>
      <sheetName val="Run-in_Pivot"/>
      <sheetName val="Cosmetic_Pivot"/>
      <sheetName val="Issues_List"/>
      <sheetName val="M97_DVT_Build_FATP_Yield_Report"/>
      <sheetName val="Histogram_Chart"/>
      <sheetName val="HOME_"/>
      <sheetName val="Input_commodity_fallout"/>
      <sheetName val="Data_Entry"/>
      <sheetName val="IP-1_INSP-CAV_#2"/>
      <sheetName val="100Hz_GRR"/>
      <sheetName val="DFM_History_2"/>
      <sheetName val="Data lists"/>
      <sheetName val="Data_lists"/>
      <sheetName val="Template"/>
      <sheetName val="Lot結果"/>
      <sheetName val="OneSampleSignTest"/>
      <sheetName val="OneSampleWilcoxon"/>
      <sheetName val="PairedSamplesSignTest"/>
      <sheetName val="PairedSamplesWilcoxon"/>
      <sheetName val="Setup"/>
      <sheetName val="s03"/>
      <sheetName val="Receiving Inspection"/>
      <sheetName val="HDa16"/>
      <sheetName val="MC3(main)"/>
      <sheetName val="MC1"/>
      <sheetName val="Waiver_List1"/>
      <sheetName val="TPM_Summary_Sheet1"/>
      <sheetName val="Pohja"/>
    </sheetNames>
    <sheetDataSet>
      <sheetData sheetId="0">
        <row r="1">
          <cell r="F1" t="str">
            <v>Action</v>
          </cell>
        </row>
      </sheetData>
      <sheetData sheetId="1">
        <row r="1">
          <cell r="F1" t="str">
            <v>Action</v>
          </cell>
        </row>
      </sheetData>
      <sheetData sheetId="2">
        <row r="1">
          <cell r="F1" t="str">
            <v>Action</v>
          </cell>
        </row>
      </sheetData>
      <sheetData sheetId="3">
        <row r="1">
          <cell r="F1" t="str">
            <v>Action</v>
          </cell>
        </row>
      </sheetData>
      <sheetData sheetId="4">
        <row r="1">
          <cell r="F1" t="str">
            <v>Action</v>
          </cell>
        </row>
      </sheetData>
      <sheetData sheetId="5">
        <row r="1">
          <cell r="F1" t="str">
            <v>Action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F1" t="str">
            <v>Action</v>
          </cell>
        </row>
      </sheetData>
      <sheetData sheetId="34">
        <row r="1">
          <cell r="F1" t="str">
            <v>Action</v>
          </cell>
        </row>
      </sheetData>
      <sheetData sheetId="35">
        <row r="1">
          <cell r="F1" t="str">
            <v>Action</v>
          </cell>
        </row>
      </sheetData>
      <sheetData sheetId="36">
        <row r="1">
          <cell r="F1" t="str">
            <v>Action</v>
          </cell>
        </row>
      </sheetData>
      <sheetData sheetId="37">
        <row r="1">
          <cell r="F1" t="str">
            <v>Action</v>
          </cell>
        </row>
      </sheetData>
      <sheetData sheetId="38">
        <row r="1">
          <cell r="F1" t="str">
            <v>Action</v>
          </cell>
        </row>
      </sheetData>
      <sheetData sheetId="39">
        <row r="1">
          <cell r="F1" t="str">
            <v>Action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tack-up"/>
      <sheetName val="1"/>
      <sheetName val="2"/>
      <sheetName val="3"/>
      <sheetName val="4"/>
      <sheetName val="5"/>
      <sheetName val="History11"/>
      <sheetName val="History10"/>
      <sheetName val="History9"/>
      <sheetName val="History8"/>
      <sheetName val="History7"/>
      <sheetName val="History6"/>
      <sheetName val="History5"/>
      <sheetName val="History4"/>
      <sheetName val="History3"/>
      <sheetName val="History2"/>
      <sheetName val="History1"/>
      <sheetName val="100Hz GRR"/>
      <sheetName val="Data lists"/>
      <sheetName val="TPM Summary Sheet"/>
      <sheetName val="Waiver List"/>
      <sheetName val="Sheet2"/>
      <sheetName val="Data Entry"/>
      <sheetName val="ISRDATA"/>
      <sheetName val="T_NRSTMP"/>
      <sheetName val="10x3x3 examp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 plan"/>
      <sheetName val="results summary"/>
      <sheetName val="Build Matrix 9.10"/>
      <sheetName val="Build Matrix"/>
      <sheetName val="Timeline"/>
      <sheetName val="Home"/>
      <sheetName val="MPS Q3 FY04"/>
      <sheetName val="MPS Q4 FY04"/>
      <sheetName val="Histogram Chart"/>
      <sheetName val="History1"/>
      <sheetName val="MTL1"/>
      <sheetName val="T_NRSTMP"/>
      <sheetName val="N20_flex_REL_110209"/>
      <sheetName val="Data lists"/>
      <sheetName val="Sheet1 (2)"/>
      <sheetName val="Input commodity fallout"/>
      <sheetName val="Reporting"/>
      <sheetName val="TPM Summary Sheet"/>
      <sheetName val="Waiver List"/>
      <sheetName val="ISRDATA"/>
      <sheetName val="Stack up"/>
      <sheetName val="Molding"/>
      <sheetName val="REL_plan"/>
      <sheetName val="results_summary"/>
      <sheetName val="Build_Matrix_9_10"/>
      <sheetName val="Build_Matrix"/>
      <sheetName val="MPS_Q3_FY04"/>
      <sheetName val="MPS_Q4_FY04"/>
      <sheetName val="Histogram_Chart"/>
      <sheetName val="tmpMyFile"/>
      <sheetName val="Sheet2"/>
      <sheetName val="Issues List"/>
      <sheetName val="IP-1 INSP-CAV #2"/>
      <sheetName val="Setup"/>
      <sheetName val="BrightScan 100 nits"/>
      <sheetName val="REL_plan1"/>
      <sheetName val="results_summary1"/>
      <sheetName val="Build_Matrix_9_101"/>
      <sheetName val="Build_Matrix1"/>
      <sheetName val="MPS_Q3_FY041"/>
      <sheetName val="MPS_Q4_FY041"/>
      <sheetName val="Histogram_Chart1"/>
      <sheetName val="Data_lists"/>
      <sheetName val="Sheet1_(2)"/>
      <sheetName val="Input_commodity_fallout"/>
      <sheetName val="TPM_Summary_Sheet"/>
      <sheetName val="Waiver_List"/>
      <sheetName val="Stack_up"/>
      <sheetName val="Issues_List"/>
      <sheetName val="IP-1_INSP-CAV_#2"/>
      <sheetName val="BrightScan_100_nits"/>
      <sheetName val="REL_plan2"/>
      <sheetName val="results_summary2"/>
      <sheetName val="Build_Matrix_9_102"/>
      <sheetName val="Build_Matrix2"/>
      <sheetName val="MPS_Q3_FY042"/>
      <sheetName val="MPS_Q4_FY042"/>
      <sheetName val="Histogram_Chart2"/>
      <sheetName val="Data_lists1"/>
      <sheetName val="Sheet1_(2)1"/>
      <sheetName val="Input_commodity_fallout1"/>
      <sheetName val="TPM_Summary_Sheet1"/>
      <sheetName val="Waiver_List1"/>
      <sheetName val="Stack_up1"/>
      <sheetName val="Issues_List1"/>
      <sheetName val="IP-1_INSP-CAV_#21"/>
      <sheetName val="BrightScan_100_nits1"/>
      <sheetName val="Job list"/>
      <sheetName val="DFM History 2"/>
      <sheetName val="算定基準"/>
      <sheetName val="보정값누적"/>
      <sheetName val="s03"/>
      <sheetName val="All Parts"/>
      <sheetName val="All"/>
      <sheetName val="Cost Breakdown"/>
      <sheetName val="일일붙여라"/>
      <sheetName val="Data Sheet"/>
      <sheetName val="Receiving Inspection"/>
      <sheetName val="Open DFM"/>
      <sheetName val="Table of Contents"/>
      <sheetName val="LCR"/>
      <sheetName val="甘特圖进度表"/>
      <sheetName val="WKXWKB"/>
      <sheetName val="Cork"/>
      <sheetName val="효율계획(당월)"/>
      <sheetName val="Sheet1"/>
      <sheetName val="Variable"/>
      <sheetName val="Data_Sheet"/>
      <sheetName val="DFM_History_2"/>
      <sheetName val="Cost_Breakdown"/>
      <sheetName val="Receiving_Inspection"/>
      <sheetName val="Open_DFM"/>
      <sheetName val="Table_of_Contents"/>
      <sheetName val="All_Parts"/>
      <sheetName val="Bare Flex Performance"/>
      <sheetName val="Bom(P1)"/>
      <sheetName val="History"/>
      <sheetName val="UB41-7-fac2"/>
      <sheetName val="ASECL_OUTPUT_DATA"/>
      <sheetName val="重點FQSM144 AOI不良趨勢 "/>
      <sheetName val="REL_plan3"/>
      <sheetName val="results_summary3"/>
      <sheetName val="Build_Matrix_9_103"/>
      <sheetName val="Build_Matrix3"/>
      <sheetName val="MPS_Q3_FY043"/>
      <sheetName val="MPS_Q4_FY043"/>
      <sheetName val="Histogram_Chart3"/>
      <sheetName val="Data_lists2"/>
      <sheetName val="Sheet1_(2)2"/>
      <sheetName val="Input_commodity_fallout2"/>
      <sheetName val="TPM_Summary_Sheet2"/>
      <sheetName val="Waiver_List2"/>
      <sheetName val="Stack_up2"/>
      <sheetName val="Issues_List2"/>
      <sheetName val="IP-1_INSP-CAV_#22"/>
      <sheetName val="BrightScan_100_nits2"/>
      <sheetName val="SUMMARY"/>
      <sheetName val="1월2주차 보증검사"/>
      <sheetName val="REL_plan6"/>
      <sheetName val="results_summary6"/>
      <sheetName val="Build_Matrix_9_106"/>
      <sheetName val="Build_Matrix6"/>
      <sheetName val="MPS_Q3_FY046"/>
      <sheetName val="MPS_Q4_FY046"/>
      <sheetName val="Histogram_Chart6"/>
      <sheetName val="Data_lists5"/>
      <sheetName val="Sheet1_(2)5"/>
      <sheetName val="Input_commodity_fallout5"/>
      <sheetName val="TPM_Summary_Sheet5"/>
      <sheetName val="Waiver_List5"/>
      <sheetName val="Stack_up5"/>
      <sheetName val="Issues_List5"/>
      <sheetName val="IP-1_INSP-CAV_#25"/>
      <sheetName val="BrightScan_100_nits5"/>
      <sheetName val="Job_list2"/>
      <sheetName val="DFM_History_23"/>
      <sheetName val="All_Parts3"/>
      <sheetName val="Cost_Breakdown3"/>
      <sheetName val="Data_Sheet3"/>
      <sheetName val="Receiving_Inspection3"/>
      <sheetName val="Open_DFM3"/>
      <sheetName val="Table_of_Contents3"/>
      <sheetName val="Bare_Flex_Performance2"/>
      <sheetName val="重點FQSM144_AOI不良趨勢_2"/>
      <sheetName val="REL_plan4"/>
      <sheetName val="results_summary4"/>
      <sheetName val="Build_Matrix_9_104"/>
      <sheetName val="Build_Matrix4"/>
      <sheetName val="MPS_Q3_FY044"/>
      <sheetName val="MPS_Q4_FY044"/>
      <sheetName val="Histogram_Chart4"/>
      <sheetName val="Data_lists3"/>
      <sheetName val="Sheet1_(2)3"/>
      <sheetName val="Input_commodity_fallout3"/>
      <sheetName val="TPM_Summary_Sheet3"/>
      <sheetName val="Waiver_List3"/>
      <sheetName val="Stack_up3"/>
      <sheetName val="Issues_List3"/>
      <sheetName val="IP-1_INSP-CAV_#23"/>
      <sheetName val="BrightScan_100_nits3"/>
      <sheetName val="Job_list"/>
      <sheetName val="DFM_History_21"/>
      <sheetName val="All_Parts1"/>
      <sheetName val="Cost_Breakdown1"/>
      <sheetName val="Data_Sheet1"/>
      <sheetName val="Receiving_Inspection1"/>
      <sheetName val="Open_DFM1"/>
      <sheetName val="Table_of_Contents1"/>
      <sheetName val="Bare_Flex_Performance"/>
      <sheetName val="重點FQSM144_AOI不良趨勢_"/>
      <sheetName val="REL_plan5"/>
      <sheetName val="results_summary5"/>
      <sheetName val="Build_Matrix_9_105"/>
      <sheetName val="Build_Matrix5"/>
      <sheetName val="MPS_Q3_FY045"/>
      <sheetName val="MPS_Q4_FY045"/>
      <sheetName val="Histogram_Chart5"/>
      <sheetName val="Data_lists4"/>
      <sheetName val="Sheet1_(2)4"/>
      <sheetName val="Input_commodity_fallout4"/>
      <sheetName val="TPM_Summary_Sheet4"/>
      <sheetName val="Waiver_List4"/>
      <sheetName val="Stack_up4"/>
      <sheetName val="Issues_List4"/>
      <sheetName val="IP-1_INSP-CAV_#24"/>
      <sheetName val="BrightScan_100_nits4"/>
      <sheetName val="Job_list1"/>
      <sheetName val="DFM_History_22"/>
      <sheetName val="All_Parts2"/>
      <sheetName val="Cost_Breakdown2"/>
      <sheetName val="Data_Sheet2"/>
      <sheetName val="Receiving_Inspection2"/>
      <sheetName val="Open_DFM2"/>
      <sheetName val="Table_of_Contents2"/>
      <sheetName val="Bare_Flex_Performance1"/>
      <sheetName val="重點FQSM144_AOI不良趨勢_1"/>
      <sheetName val="REL_plan7"/>
      <sheetName val="results_summary7"/>
      <sheetName val="Build_Matrix_9_107"/>
      <sheetName val="Build_Matrix7"/>
      <sheetName val="MPS_Q3_FY047"/>
      <sheetName val="MPS_Q4_FY047"/>
      <sheetName val="Histogram_Chart7"/>
      <sheetName val="Data_lists6"/>
      <sheetName val="Sheet1_(2)6"/>
      <sheetName val="Input_commodity_fallout6"/>
      <sheetName val="TPM_Summary_Sheet6"/>
      <sheetName val="Waiver_List6"/>
      <sheetName val="Stack_up6"/>
      <sheetName val="Issues_List6"/>
      <sheetName val="IP-1_INSP-CAV_#26"/>
      <sheetName val="BrightScan_100_nits6"/>
      <sheetName val="Job_list3"/>
      <sheetName val="DFM_History_24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Timeline"/>
      <sheetName val="Data lists"/>
      <sheetName val="MTL1"/>
      <sheetName val="Molding"/>
      <sheetName val="All"/>
      <sheetName val="Data"/>
      <sheetName val="Input"/>
      <sheetName val="Input commodity fallout"/>
      <sheetName val="Reporting"/>
      <sheetName val="History1"/>
      <sheetName val="WKY"/>
      <sheetName val="WKXWKB"/>
      <sheetName val="Issues List"/>
      <sheetName val="TPM Summary Sheet"/>
      <sheetName val="Waiver List"/>
      <sheetName val="T_NRSTMP"/>
      <sheetName val="Data_lists"/>
      <sheetName val="Input_commodity_fallout"/>
      <sheetName val="Issues_List"/>
      <sheetName val="TPM_Summary_Sheet"/>
      <sheetName val="Waiver_List"/>
      <sheetName val="Data_lists1"/>
      <sheetName val="Input_commodity_fallout1"/>
      <sheetName val="Issues_List1"/>
      <sheetName val="TPM_Summary_Sheet1"/>
      <sheetName val="Waiver_List1"/>
      <sheetName val="Stack-up"/>
      <sheetName val="Panel"/>
      <sheetName val="Material Change Notice"/>
      <sheetName val="DFM History"/>
      <sheetName val="MC cap TI"/>
      <sheetName val="MONTH"/>
      <sheetName val="Material_Change_Notice"/>
      <sheetName val="DFM_History"/>
      <sheetName val="MC_cap_TI"/>
      <sheetName val="Sheet1"/>
      <sheetName val="Temp"/>
      <sheetName val="Cork"/>
      <sheetName val="DPR"/>
      <sheetName val="Cpk"/>
      <sheetName val="ISRDATA"/>
      <sheetName val="Data_lists2"/>
      <sheetName val="Input_commodity_fallout2"/>
      <sheetName val="Issues_List2"/>
      <sheetName val="TPM_Summary_Sheet2"/>
      <sheetName val="Waiver_List2"/>
      <sheetName val="AYT_all"/>
      <sheetName val="X-R CHART"/>
    </sheetNames>
    <sheetDataSet>
      <sheetData sheetId="0">
        <row r="12">
          <cell r="M12">
            <v>0</v>
          </cell>
        </row>
        <row r="13">
          <cell r="M13" t="str">
            <v>WORK HALTED</v>
          </cell>
        </row>
        <row r="14">
          <cell r="M14" t="str">
            <v>WIP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commodity fallout"/>
      <sheetName val="Reporting"/>
      <sheetName val="Home"/>
      <sheetName val="Input"/>
      <sheetName val="Input Reject"/>
      <sheetName val="IP Downtime"/>
      <sheetName val="IP PPA "/>
      <sheetName val="IP CA"/>
      <sheetName val="Trend"/>
      <sheetName val="Test Equipments"/>
      <sheetName val="Apple Consign Equipment"/>
      <sheetName val="Cork"/>
      <sheetName val="Cover"/>
      <sheetName val="Sheet1"/>
      <sheetName val="FA-LISTING"/>
      <sheetName val="TFCSBU01"/>
      <sheetName val="標準工時資料庫"/>
      <sheetName val="RMA"/>
      <sheetName val="RawData_all"/>
      <sheetName val="Input_commodity_fallout"/>
      <sheetName val="Input_Reject"/>
      <sheetName val="IP_Downtime"/>
      <sheetName val="IP_PPA_"/>
      <sheetName val="IP_CA"/>
      <sheetName val="Test_Equipments"/>
      <sheetName val="Apple_Consign_Equipment"/>
      <sheetName val="Workings"/>
      <sheetName val="營收公告"/>
      <sheetName val="公司2003年每月營收"/>
      <sheetName val="實績與預估營業額比較"/>
      <sheetName val="四季循環營運目標"/>
      <sheetName val="累計營業額比較"/>
      <sheetName val="3月份實績"/>
      <sheetName val="法人明細"/>
      <sheetName val="4月份實績(NTD'仟圓)"/>
      <sheetName val="4月份實績(NTD'佰萬圓)"/>
      <sheetName val="實績與修訂預估營業額差異"/>
      <sheetName val="5月份修訂預估營業額"/>
      <sheetName val="5月份原預估營業額"/>
      <sheetName val="4月份修訂預估營業額"/>
      <sheetName val="2003年實績營業額加總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2002 Q1 實績營業額加總"/>
      <sheetName val="2002 Q2 實績營業額加總"/>
      <sheetName val="2002 Q3 實績營業額加總"/>
      <sheetName val="2002 Q4 實績營業額加總"/>
      <sheetName val="2002 H1 實績營業額加總"/>
      <sheetName val="2002 H2 實績營業額加總"/>
      <sheetName val="XL4Test5"/>
      <sheetName val="2002_Q1_實績營業額加總"/>
      <sheetName val="2002_Q2_實績營業額加總"/>
      <sheetName val="2002_Q3_實績營業額加總"/>
      <sheetName val="2002_Q4_實績營業額加總"/>
      <sheetName val="2002_H1_實績營業額加總"/>
      <sheetName val="2002_H2_實績營業額加總"/>
      <sheetName val="Q1, Q2, Q3, Q4"/>
      <sheetName val="DM 56"/>
      <sheetName val="姓名一览表"/>
      <sheetName val="0729(五)"/>
      <sheetName val="FXFL020602A MFG REPORT v5.2.xls"/>
      <sheetName val="FXFL020602A MFG REPORT v5.2"/>
      <sheetName val="抛光粉用量表格"/>
      <sheetName val="Line Down"/>
      <sheetName val="連帶報廢"/>
      <sheetName val="On-line FCT"/>
      <sheetName val="Molding Data"/>
      <sheetName val="U6_RF"/>
      <sheetName val="K93-BM"/>
      <sheetName val="八.CG不良送修分析"/>
      <sheetName val="Summary"/>
      <sheetName val="Cost"/>
      <sheetName val="Imports - Exports"/>
      <sheetName val="Exports Source"/>
      <sheetName val="2012 TAT"/>
      <sheetName val="New data source"/>
      <sheetName val="Receipts"/>
      <sheetName val="Rcpts Source"/>
      <sheetName val="QSN Ship Pivot"/>
      <sheetName val="Quanta"/>
      <sheetName val="2011"/>
      <sheetName val="Input_commodity_fallout1"/>
      <sheetName val="Input_Reject1"/>
      <sheetName val="IP_Downtime1"/>
      <sheetName val="IP_PPA_1"/>
      <sheetName val="IP_CA1"/>
      <sheetName val="Test_Equipments1"/>
      <sheetName val="Apple_Consign_Equipment1"/>
      <sheetName val="2002_Q1_實績營業額加總1"/>
      <sheetName val="2002_Q2_實績營業額加總1"/>
      <sheetName val="2002_Q3_實績營業額加總1"/>
      <sheetName val="2002_Q4_實績營業額加總1"/>
      <sheetName val="2002_H1_實績營業額加總1"/>
      <sheetName val="2002_H2_實績營業額加總1"/>
      <sheetName val="Q1,_Q2,_Q3,_Q4"/>
      <sheetName val="DM_56"/>
      <sheetName val="FXFL020602A_MFG_REPORT_v5_2_xls"/>
      <sheetName val="FXFL020602A_MFG_REPORT_v5_2"/>
      <sheetName val="Line_Down"/>
      <sheetName val="On-line_FCT"/>
      <sheetName val="Molding_Data"/>
      <sheetName val="八_CG不良送修分析"/>
      <sheetName val="Imports_-_Exports"/>
      <sheetName val="Exports_Source"/>
      <sheetName val="2012_TAT"/>
      <sheetName val="New_data_source"/>
      <sheetName val="Rcpts_Source"/>
      <sheetName val="QSN_Ship_Pivot"/>
      <sheetName val="Trend "/>
      <sheetName val="FA-LISTIN"/>
      <sheetName val="Histogram Chart"/>
      <sheetName val="N90 LFR"/>
      <sheetName val="Foxconn SI data-June"/>
      <sheetName val="IC Compare"/>
      <sheetName val="MPS Q3 FY04"/>
      <sheetName val="MPS Q4 FY04"/>
      <sheetName val="CS"/>
      <sheetName val="Fine polishing"/>
      <sheetName val="A15A K94 CT 0906"/>
      <sheetName val="Call Down Data OLD"/>
      <sheetName val="614-BOM"/>
      <sheetName val="bs 05"/>
      <sheetName val="Bom(P1)"/>
      <sheetName val="Sheet2"/>
      <sheetName val="full (2)"/>
      <sheetName val="11"/>
      <sheetName val="98종합"/>
      <sheetName val="SheetMetal"/>
      <sheetName val="FW &amp; EEE"/>
      <sheetName val=""/>
      <sheetName val="Defect code"/>
      <sheetName val="DD96.1.18"/>
      <sheetName val="Variable"/>
      <sheetName val="Issues List"/>
      <sheetName val="Input_commodity_fallout2"/>
      <sheetName val="Input_Reject2"/>
      <sheetName val="IP_Downtime2"/>
      <sheetName val="IP_PPA_2"/>
      <sheetName val="IP_CA2"/>
      <sheetName val="Test_Equipments2"/>
      <sheetName val="Apple_Consign_Equipment2"/>
      <sheetName val="2002_Q1_實績營業額加總2"/>
      <sheetName val="2002_Q2_實績營業額加總2"/>
      <sheetName val="2002_Q3_實績營業額加總2"/>
      <sheetName val="2002_Q4_實績營業額加總2"/>
      <sheetName val="2002_H1_實績營業額加總2"/>
      <sheetName val="2002_H2_實績營業額加總2"/>
      <sheetName val="Q1,_Q2,_Q3,_Q41"/>
      <sheetName val="DM_561"/>
      <sheetName val="FXFL020602A_MFG_REPORT_v5_2_xl1"/>
      <sheetName val="FXFL020602A_MFG_REPORT_v5_21"/>
      <sheetName val="On-line_FCT1"/>
      <sheetName val="Molding_Data1"/>
      <sheetName val="Line_Down1"/>
      <sheetName val="MPS_Q3_FY04"/>
      <sheetName val="MPS_Q4_FY04"/>
      <sheetName val="Fine_polishing"/>
      <sheetName val="八_CG不良送修分析1"/>
      <sheetName val="Imports_-_Exports1"/>
      <sheetName val="Exports_Source1"/>
      <sheetName val="2012_TAT1"/>
      <sheetName val="New_data_source1"/>
      <sheetName val="Rcpts_Source1"/>
      <sheetName val="QSN_Ship_Pivot1"/>
      <sheetName val="Trend_"/>
      <sheetName val="bs_05"/>
      <sheetName val="Histogram_Chart"/>
      <sheetName val="N90_LFR"/>
      <sheetName val="Foxconn_SI_data-June"/>
      <sheetName val="IC_Compare"/>
      <sheetName val="full_(2)"/>
      <sheetName val="FW_&amp;_EEE"/>
      <sheetName val="A15A_K94_CT_0906"/>
      <sheetName val="Call_Down_Data_OLD"/>
      <sheetName val="Rule"/>
      <sheetName val="Data"/>
      <sheetName val="DVT Gap Data"/>
      <sheetName val="Sheet4"/>
      <sheetName val="Receiving Inspection"/>
      <sheetName val="PI膠帶"/>
      <sheetName val="FXFL020602A%20MFG%20REPORT%20v5"/>
      <sheetName val="Notes"/>
      <sheetName val="\@\김돈학\새 폴더\Users\senghock\Docu"/>
      <sheetName val="\C\@\김돈학\새 폴더\Users\senghock\Do"/>
      <sheetName val="飽和度评估表"/>
      <sheetName val="MTBF_check"/>
      <sheetName val="Data lists"/>
      <sheetName val="_@_김돈학_새 폴더_Users_senghock_Docu"/>
      <sheetName val="_C_@_김돈학_새 폴더_Users_senghock_Do"/>
      <sheetName val="SDE NUD &amp; High-Risk Tracker"/>
      <sheetName val="\C\C\@\김돈학\새 폴더\Users\senghock\"/>
      <sheetName val="\C\C\C\@\김돈학\새 폴더\Users\senghoc"/>
      <sheetName val="\Users\Cindy\Library\Applicatio"/>
      <sheetName val="\C\Users\Cindy\Library\Applicat"/>
      <sheetName val="\C\C\Users\Cindy\Library\Applic"/>
      <sheetName val="2003 prod2"/>
      <sheetName val="2003 Target"/>
      <sheetName val="附件三"/>
      <sheetName val="Tracking"/>
      <sheetName val="iPhone RMA "/>
      <sheetName val="Customize Your Invoice"/>
      <sheetName val="9_庫存 1"/>
      <sheetName val="9_庫存 2"/>
      <sheetName val="SI-1"/>
      <sheetName val="SI-2"/>
      <sheetName val="SMT-1"/>
      <sheetName val="SMT-2"/>
      <sheetName val="Customize_Your_Invoice"/>
      <sheetName val="事業群營收0304 (X1)"/>
      <sheetName val="原物料基本資料"/>
      <sheetName val="EXSEL線性回歸實例"/>
      <sheetName val="Parato data"/>
      <sheetName val="非機種"/>
      <sheetName val="2005MPS"/>
      <sheetName val="Performance"/>
      <sheetName val="VESA Tests"/>
      <sheetName val="Gamma Data"/>
      <sheetName val=".Lens Cover"/>
      <sheetName val="N71-070815"/>
      <sheetName val="N71-070815wo Diecut&amp;fasterner "/>
      <sheetName val="N71-070215"/>
      <sheetName val="N71 All"/>
      <sheetName val="Review Criteria"/>
      <sheetName val="5DX"/>
      <sheetName val="SMT"/>
      <sheetName val="ICT"/>
      <sheetName val="Plato"/>
      <sheetName val="PTH"/>
      <sheetName val="FTX-PCBU"/>
      <sheetName val="自定義"/>
      <sheetName val="Capacity By Modle"/>
      <sheetName val="Tracking1"/>
      <sheetName val="ohm변화"/>
      <sheetName val="SHIFT VALUE"/>
      <sheetName val="datos"/>
      <sheetName val="_C_C_@_김돈학_새 폴더_Users_senghock_"/>
      <sheetName val="_C_C_C_@_김돈학_새 폴더_Users_senghoc"/>
      <sheetName val="_Users_Cindy_Library_Applicatio"/>
      <sheetName val="_C_Users_Cindy_Library_Applicat"/>
      <sheetName val="_C_C_Users_Cindy_Library_Applic"/>
      <sheetName val="소유주(원)"/>
      <sheetName val="주소(한문)"/>
      <sheetName val="DFM History 2"/>
      <sheetName val="Shark L3"/>
      <sheetName val="Calculations"/>
      <sheetName val="PTR台손익"/>
      <sheetName val="MTL(AG)"/>
      <sheetName val="Rev Changes"/>
      <sheetName val="KH-Q1,Q2,01"/>
      <sheetName val="MA溫濕度&amp;particle"/>
      <sheetName val="TONGKE3p "/>
      <sheetName val="TDTKP"/>
      <sheetName val="TABLES"/>
      <sheetName val="_x0000_F"/>
      <sheetName val="蘆竹"/>
      <sheetName val="Lists"/>
      <sheetName val="TIM50I75(白)TPKL "/>
      <sheetName val="README"/>
      <sheetName val="giathanh1"/>
      <sheetName val="VC"/>
      <sheetName val="chitiet"/>
      <sheetName val="TH VL, NC, DDHT Thanhphuoc"/>
      <sheetName val="Build Name(MR)"/>
      <sheetName val="Setup"/>
      <sheetName val="CAUDIT"/>
      <sheetName val="전체현황"/>
      <sheetName val="투자-국내2"/>
      <sheetName val="교육계획"/>
      <sheetName val="SP-H700PartsList"/>
      <sheetName val="본부별팀별9911"/>
      <sheetName val="해외생산"/>
      <sheetName val="Freq error DATA"/>
      <sheetName val="Freq HISTOGRAM"/>
      <sheetName val="CLM-MP"/>
      <sheetName val="Tri-mode BOM"/>
      <sheetName val="BOM簡化"/>
      <sheetName val="daily report"/>
      <sheetName val="Scenario1-Fixture"/>
      <sheetName val="#REF!"/>
      <sheetName val="Cp Cpk 15"/>
      <sheetName val="Ramp-up Prod KLf pro Woche "/>
      <sheetName val="Part list"/>
      <sheetName val="Gage R&amp;R - ANOVA Method"/>
      <sheetName val="机种list"/>
      <sheetName val="缺点list"/>
      <sheetName val="FPC_ASSY P_LIST01OCT"/>
      <sheetName val="\\10.131.0.12\品保資料\@\김돈학\새 폴더\U"/>
      <sheetName val="\F\@\김돈학\새 폴더\Users\senghock\Do"/>
      <sheetName val="FRT_O"/>
      <sheetName val="CHIP_INV"/>
      <sheetName val="FT_금액"/>
      <sheetName val="FAB_I"/>
      <sheetName val="FAB_O"/>
      <sheetName val="Price_MFM"/>
      <sheetName val="PM01-F09"/>
      <sheetName val="原表"/>
      <sheetName val="204BOM"/>
      <sheetName val="DBM"/>
      <sheetName val="ISRDATA"/>
      <sheetName val="626BOM"/>
      <sheetName val="Timeline"/>
      <sheetName val="[FXFL020602A MFG REPORT v5.2.xl"/>
      <sheetName val="OK2Pre-PVT"/>
      <sheetName val="J85XX料用量總表"/>
      <sheetName val="Test Readiness Summary"/>
      <sheetName val="Fixture List  "/>
      <sheetName val="asecl_fcst"/>
      <sheetName val="ASECL_OUTPUT_DATA"/>
      <sheetName val="?F"/>
      <sheetName val="TY9007本勞"/>
      <sheetName val="各品番工程資料對照表"/>
      <sheetName val="Input_commodity_fallout3"/>
      <sheetName val="Input_Reject3"/>
      <sheetName val="IP_Downtime3"/>
      <sheetName val="IP_PPA_3"/>
      <sheetName val="IP_CA3"/>
      <sheetName val="Test_Equipments3"/>
      <sheetName val="Apple_Consign_Equipment3"/>
      <sheetName val="2002_Q1_實績營業額加總3"/>
      <sheetName val="2002_Q2_實績營業額加總3"/>
      <sheetName val="2002_Q3_實績營業額加總3"/>
      <sheetName val="2002_Q4_實績營業額加總3"/>
      <sheetName val="2002_H1_實績營業額加總3"/>
      <sheetName val="2002_H2_實績營業額加總3"/>
      <sheetName val="Q1,_Q2,_Q3,_Q42"/>
      <sheetName val="DM_562"/>
      <sheetName val="FXFL020602A_MFG_REPORT_v5_2_xl2"/>
      <sheetName val="FXFL020602A_MFG_REPORT_v5_22"/>
      <sheetName val="Line_Down2"/>
      <sheetName val="On-line_FCT2"/>
      <sheetName val="Molding_Data2"/>
      <sheetName val="八_CG不良送修分析2"/>
      <sheetName val="Imports_-_Exports2"/>
      <sheetName val="Exports_Source2"/>
      <sheetName val="2012_TAT2"/>
      <sheetName val="New_data_source2"/>
      <sheetName val="Rcpts_Source2"/>
      <sheetName val="QSN_Ship_Pivot2"/>
      <sheetName val="Trend_1"/>
      <sheetName val="Histogram_Chart1"/>
      <sheetName val="N90_LFR1"/>
      <sheetName val="Foxconn_SI_data-June1"/>
      <sheetName val="IC_Compare1"/>
      <sheetName val="MPS_Q3_FY041"/>
      <sheetName val="MPS_Q4_FY041"/>
      <sheetName val="Fine_polishing1"/>
      <sheetName val="A15A_K94_CT_09061"/>
      <sheetName val="Call_Down_Data_OLD1"/>
      <sheetName val="bs_051"/>
      <sheetName val="full_(2)1"/>
      <sheetName val="FW_&amp;_EEE1"/>
      <sheetName val="Defect_code"/>
      <sheetName val="DD96_1_18"/>
      <sheetName val="Issues_List"/>
      <sheetName val="DVT_Gap_Data"/>
      <sheetName val="Receiving_Inspection"/>
      <sheetName val="\@\김돈학\새_폴더\Users\senghock\Docu"/>
      <sheetName val="\C\@\김돈학\새_폴더\Users\senghock\Do"/>
      <sheetName val="Data_lists"/>
      <sheetName val="_@_김돈학_새_폴더_Users_senghock_Docu"/>
      <sheetName val="_C_@_김돈학_새_폴더_Users_senghock_Do"/>
      <sheetName val="SDE_NUD_&amp;_High-Risk_Tracker"/>
      <sheetName val="SHIFT_VALUE"/>
      <sheetName val="\C\C\@\김돈학\새_폴더\Users\senghock\"/>
      <sheetName val="\C\C\C\@\김돈학\새_폴더\Users\senghoc"/>
      <sheetName val="2003_prod2"/>
      <sheetName val="2003_Target"/>
      <sheetName val="Rev_Changes"/>
      <sheetName val="TONGKE3p_"/>
      <sheetName val="Parato_data"/>
      <sheetName val="iPhone_RMA_"/>
      <sheetName val="Customize_Your_Invoice1"/>
      <sheetName val="9_庫存_1"/>
      <sheetName val="9_庫存_2"/>
      <sheetName val="事業群營收0304_(X1)"/>
      <sheetName val="VESA_Tests"/>
      <sheetName val="Gamma_Data"/>
      <sheetName val="_Lens_Cover"/>
      <sheetName val="N71-070815wo_Diecut&amp;fasterner_"/>
      <sheetName val="N71_All"/>
      <sheetName val="Review_Criteria"/>
      <sheetName val="Capacity_By_Modle"/>
      <sheetName val="_C_C_@_김돈학_새_폴더_Users_senghock_"/>
      <sheetName val="_C_C_C_@_김돈학_새_폴더_Users_senghoc"/>
      <sheetName val="DFM_History_2"/>
      <sheetName val="Shark_L3"/>
      <sheetName val="F"/>
      <sheetName val="TIM50I75(白)TPKL_"/>
      <sheetName val="TH_VL,_NC,_DDHT_Thanhphuoc"/>
      <sheetName val="Build_Name(MR)"/>
      <sheetName val="Freq_error_DATA"/>
      <sheetName val="Freq_HISTOGRAM"/>
      <sheetName val="Tri-mode_BOM"/>
      <sheetName val="daily_report"/>
      <sheetName val="Cp_Cpk_15"/>
      <sheetName val="Ramp-up_Prod_KLf_pro_Woche_"/>
      <sheetName val="Part_list"/>
      <sheetName val="Gage_R&amp;R_-_ANOVA_Method"/>
      <sheetName val="FPC_ASSY_P_LIST01OCT"/>
      <sheetName val="\\10_131_0_12\品保資料\@\김돈학\새_폴더\U"/>
      <sheetName val="\F\@\김돈학\새_폴더\Users\senghock\Do"/>
      <sheetName val="[FXFL020602A_MFG_REPORT_v5_2_xl"/>
      <sheetName val="Test_Readiness_Summary"/>
      <sheetName val="Fixture_List__"/>
      <sheetName val="_FXFL020602A_MFG_REPORT_v5_2__2"/>
      <sheetName val="_FXFL020602A_MFG_REPORT_v5_2__3"/>
      <sheetName val="_FXFL020602A_MFG_REPORT_v5_2__4"/>
      <sheetName val="_FXFL020602A_MFG_REPORT_v5_2__5"/>
      <sheetName val="_FXFL020602A_MFG_REPORT_v5_2__6"/>
      <sheetName val="_FXFL020602A_MFG_REPORT_v5_2__7"/>
      <sheetName val="_FXFL020602A_MFG_REPORT_v5_2__8"/>
      <sheetName val="_FXFL020602A_MFG_REPORT_v5_2__9"/>
      <sheetName val="_FXFL020602A_MFG_REPORT_v5_2_10"/>
      <sheetName val="_FXFL020602A_MFG_REPORT_v5_2_11"/>
      <sheetName val="_FXFL020602A_MFG_REPORT_v5_2_12"/>
      <sheetName val="_FXFL020602A_MFG_REPORT_v5_2_13"/>
      <sheetName val="_FXFL020602A_MFG_REPORT_v5_2_14"/>
      <sheetName val="_FXFL020602A_MFG_REPORT_v5_2_15"/>
      <sheetName val="_FXFL020602A_MFG_REPORT_v5_2_16"/>
      <sheetName val="100Hz GRR"/>
      <sheetName val="Input_commodity_fallout4"/>
      <sheetName val="Histogram_Chart2"/>
      <sheetName val="Input_Reject4"/>
      <sheetName val="IP_Downtime4"/>
      <sheetName val="IP_PPA_4"/>
      <sheetName val="IP_CA4"/>
      <sheetName val="Test_Equipments4"/>
      <sheetName val="Apple_Consign_Equipment4"/>
      <sheetName val="2002_Q1_實績營業額加總4"/>
      <sheetName val="2002_Q2_實績營業額加總4"/>
      <sheetName val="2002_Q3_實績營業額加總4"/>
      <sheetName val="2002_Q4_實績營業額加總4"/>
      <sheetName val="2002_H1_實績營業額加總4"/>
      <sheetName val="2002_H2_實績營業額加總4"/>
      <sheetName val="Q1,_Q2,_Q3,_Q43"/>
      <sheetName val="DM_563"/>
      <sheetName val="FXFL020602A_MFG_REPORT_v5_2_xl3"/>
      <sheetName val="FXFL020602A_MFG_REPORT_v5_23"/>
      <sheetName val="On-line_FCT3"/>
      <sheetName val="Molding_Data3"/>
      <sheetName val="Line_Down3"/>
      <sheetName val="八_CG不良送修分析3"/>
      <sheetName val="Imports_-_Exports3"/>
      <sheetName val="Exports_Source3"/>
      <sheetName val="2012_TAT3"/>
      <sheetName val="New_data_source3"/>
      <sheetName val="Rcpts_Source3"/>
      <sheetName val="QSN_Ship_Pivot3"/>
      <sheetName val="Trend_2"/>
      <sheetName val="N90_LFR2"/>
      <sheetName val="Foxconn_SI_data-June2"/>
      <sheetName val="IC_Compare2"/>
      <sheetName val="MPS_Q3_FY042"/>
      <sheetName val="MPS_Q4_FY042"/>
      <sheetName val="Fine_polishing2"/>
      <sheetName val="A15A_K94_CT_09062"/>
      <sheetName val="Call_Down_Data_OLD2"/>
      <sheetName val="bs_052"/>
      <sheetName val="full_(2)2"/>
      <sheetName val="FW_&amp;_EEE2"/>
      <sheetName val="Defect_code1"/>
      <sheetName val="DD96_1_181"/>
      <sheetName val="Issues_List1"/>
      <sheetName val="DVT_Gap_Data1"/>
      <sheetName val="Receiving_Inspection1"/>
      <sheetName val="Data_lists1"/>
      <sheetName val="_@_김돈학_새_폴더_Users_senghock_Doc1"/>
      <sheetName val="_C_@_김돈학_새_폴더_Users_senghock_D1"/>
      <sheetName val="SDE_NUD_&amp;_High-Risk_Tracker1"/>
      <sheetName val="SHIFT_VALUE1"/>
      <sheetName val="2003_prod21"/>
      <sheetName val="2003_Target1"/>
      <sheetName val="Rev_Changes1"/>
      <sheetName val="TONGKE3p_1"/>
      <sheetName val="Parato_data1"/>
      <sheetName val="iPhone_RMA_1"/>
      <sheetName val="Customize_Your_Invoice2"/>
      <sheetName val="9_庫存_11"/>
      <sheetName val="9_庫存_21"/>
      <sheetName val="事業群營收0304_(X1)1"/>
      <sheetName val="VESA_Tests1"/>
      <sheetName val="Gamma_Data1"/>
      <sheetName val="_Lens_Cover1"/>
      <sheetName val="N71-070815wo_Diecut&amp;fasterner_1"/>
      <sheetName val="N71_All1"/>
      <sheetName val="Review_Criteria1"/>
      <sheetName val="Capacity_By_Modle1"/>
      <sheetName val="_C_C_@_김돈학_새_폴더_Users_senghock1"/>
      <sheetName val="_C_C_C_@_김돈학_새_폴더_Users_sengho1"/>
      <sheetName val="DFM_History_21"/>
      <sheetName val="Shark_L31"/>
      <sheetName val="TIM50I75(白)TPKL_1"/>
      <sheetName val="TH_VL,_NC,_DDHT_Thanhphuoc1"/>
      <sheetName val="Build_Name(MR)1"/>
      <sheetName val="Freq_error_DATA1"/>
      <sheetName val="Freq_HISTOGRAM1"/>
      <sheetName val="Tri-mode_BOM1"/>
      <sheetName val="daily_report1"/>
      <sheetName val="Cp_Cpk_151"/>
      <sheetName val="Ramp-up_Prod_KLf_pro_Woche_1"/>
      <sheetName val="Part_list1"/>
      <sheetName val="Gage_R&amp;R_-_ANOVA_Method1"/>
      <sheetName val="FPC_ASSY_P_LIST01OCT1"/>
      <sheetName val="\@\김돈학\새_폴더\Users\senghock\Doc1"/>
      <sheetName val="\C\@\김돈학\새_폴더\Users\senghock\D1"/>
      <sheetName val="\C\C\@\김돈학\새_폴더\Users\senghock1"/>
      <sheetName val="\C\C\C\@\김돈학\새_폴더\Users\sengho1"/>
      <sheetName val="\\10_131_0_12\品保資料\@\김돈학\새_폴더\1"/>
      <sheetName val="_FXFL020602A_MFG_REPORT_v5_2_17"/>
      <sheetName val="_FXFL020602A_MFG_REPORT_v5_2_18"/>
      <sheetName val="_FXFL020602A_MFG_REPORT_v5_2_19"/>
      <sheetName val="_FXFL020602A_MFG_REPORT_v5_2_20"/>
      <sheetName val="_FXFL020602A_MFG_REPORT_v5_2_21"/>
      <sheetName val="_FXFL020602A_MFG_REPORT_v5_2_22"/>
      <sheetName val="_FXFL020602A_MFG_REPORT_v5_2_23"/>
      <sheetName val="_FXFL020602A_MFG_REPORT_v5_2_24"/>
      <sheetName val="_FXFL020602A_MFG_REPORT_v5_2_25"/>
      <sheetName val="_FXFL020602A_MFG_REPORT_v5_2_26"/>
      <sheetName val="_FXFL020602A_MFG_REPORT_v5_2_27"/>
      <sheetName val="_FXFL020602A_MFG_REPORT_v5_2_28"/>
      <sheetName val="_FXFL020602A_MFG_REPORT_v5_2_29"/>
      <sheetName val="_FXFL020602A_MFG_REPORT_v5_2_30"/>
      <sheetName val="_FXFL020602A_MFG_REPORT_v5_2_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/>
      <sheetData sheetId="529"/>
      <sheetData sheetId="530"/>
      <sheetData sheetId="531"/>
      <sheetData sheetId="53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"/>
      <sheetName val="100Hz GRR"/>
    </sheetNames>
    <sheetDataSet>
      <sheetData sheetId="0">
        <row r="3">
          <cell r="F3">
            <v>-3.2959000000000001</v>
          </cell>
        </row>
        <row r="5">
          <cell r="F5">
            <v>-3.2875000000000001</v>
          </cell>
        </row>
        <row r="7">
          <cell r="F7">
            <v>-3.2972999999999999</v>
          </cell>
        </row>
        <row r="9">
          <cell r="F9">
            <v>-3.2948</v>
          </cell>
        </row>
        <row r="11">
          <cell r="F11">
            <v>-3.2972999999999999</v>
          </cell>
        </row>
        <row r="13">
          <cell r="F13">
            <v>-3.2989000000000002</v>
          </cell>
        </row>
        <row r="15">
          <cell r="F15">
            <v>-3.2999000000000001</v>
          </cell>
        </row>
        <row r="17">
          <cell r="F17">
            <v>-3.2946</v>
          </cell>
        </row>
        <row r="19">
          <cell r="F19">
            <v>-3.2959000000000001</v>
          </cell>
        </row>
        <row r="21">
          <cell r="F21">
            <v>-3.2991999999999999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S Q3 FY04"/>
      <sheetName val="MPS Q4 FY04"/>
      <sheetName val="GIA DATA"/>
      <sheetName val="Commentary"/>
      <sheetName val="Delta to Last Week"/>
      <sheetName val="FCST VS. AVAIL"/>
      <sheetName val="MPS Q1 FY05"/>
      <sheetName val=" Site Component Demand"/>
      <sheetName val="CTO Options Demand"/>
      <sheetName val="AXP Flavors"/>
      <sheetName val="CDM Component Adjustment"/>
      <sheetName val="Sep wk1 FATP capa. plan"/>
      <sheetName val="MPS 6-2-04 Q7X iBook INT"/>
      <sheetName val="GIA_DATA"/>
      <sheetName val="Delta_to_Last_Week"/>
      <sheetName val="FCST_VS__AVAIL"/>
      <sheetName val="MPS_Q3_FY04"/>
      <sheetName val="MPS_Q4_FY04"/>
      <sheetName val="MPS_Q1_FY05"/>
      <sheetName val="_Site_Component_Demand"/>
      <sheetName val="CTO_Options_Demand"/>
      <sheetName val="AXP_Flavors"/>
      <sheetName val="CDM_Component_Adjustment"/>
      <sheetName val="GIA_DATA1"/>
      <sheetName val="Delta_to_Last_Week1"/>
      <sheetName val="FCST_VS__AVAIL1"/>
      <sheetName val="MPS_Q3_FY041"/>
      <sheetName val="MPS_Q4_FY041"/>
      <sheetName val="MPS_Q1_FY051"/>
      <sheetName val="_Site_Component_Demand1"/>
      <sheetName val="CTO_Options_Demand1"/>
      <sheetName val="AXP_Flavors1"/>
      <sheetName val="CDM_Component_Adjustment1"/>
      <sheetName val="IncStm"/>
      <sheetName val="良率汇整"/>
      <sheetName val="GIA_DATA2"/>
      <sheetName val="Delta_to_Last_Week2"/>
      <sheetName val="FCST_VS__AVAIL2"/>
      <sheetName val="MPS_Q3_FY042"/>
      <sheetName val="MPS_Q4_FY042"/>
      <sheetName val="MPS_Q1_FY052"/>
      <sheetName val="_Site_Component_Demand2"/>
      <sheetName val="CTO_Options_Demand2"/>
      <sheetName val="AXP_Flavors2"/>
      <sheetName val="CDM_Component_Adjustment2"/>
      <sheetName val="Sep_wk1_FATP_capa__plan"/>
      <sheetName val="CPK"/>
      <sheetName val="p2-1"/>
      <sheetName val="TH VL, NC, DDHT Thanhphuoc"/>
      <sheetName val="Forecast"/>
      <sheetName val="Sam Daily Ambit"/>
      <sheetName val="MPS ∆"/>
      <sheetName val="Parts X-ref"/>
      <sheetName val="raw data"/>
      <sheetName val="Admin"/>
      <sheetName val="Raw Commit"/>
      <sheetName val="Customer Cross-ref"/>
      <sheetName val="Parts"/>
      <sheetName val="SAT"/>
      <sheetName val="Mobile by Region"/>
      <sheetName val="Desktop by Region"/>
      <sheetName val="Accy by Region"/>
      <sheetName val="X-R CHART"/>
      <sheetName val="N94 HH "/>
      <sheetName val="Notation"/>
      <sheetName val="CT1-JY61漏檢監控"/>
      <sheetName val=""/>
      <sheetName val="75EX"/>
      <sheetName val="72HX"/>
      <sheetName val="75EY"/>
      <sheetName val="72HY"/>
      <sheetName val="Sheet1"/>
      <sheetName val="Build Name(MR)"/>
      <sheetName val="MA溫濕度&amp;particle"/>
      <sheetName val="Sheet1 "/>
      <sheetName val="FA-LISTING"/>
      <sheetName val="세계수요종합OK"/>
      <sheetName val="종합결과"/>
      <sheetName val="Mura Free"/>
      <sheetName val="综合结果（自动生成）"/>
      <sheetName val="Mura Free （自动生成）"/>
      <sheetName val="DV Mura Free"/>
      <sheetName val="Drop-down"/>
      <sheetName val="CTB Material Issues"/>
      <sheetName val="Input&amp;Pack"/>
      <sheetName val="Weeky CTB"/>
      <sheetName val="Daily CTB"/>
      <sheetName val="LCD Module CTB"/>
      <sheetName val="SMT"/>
      <sheetName val="Secondary"/>
      <sheetName val="Enclosure-KB CTB"/>
      <sheetName val="QSMC Mini"/>
      <sheetName val="D2D Comparison"/>
      <sheetName val="NG Tracker."/>
      <sheetName val="MPS"/>
      <sheetName val="Allocation-EE"/>
      <sheetName val="Enclosure-KB CTB (APR)"/>
      <sheetName val="Enclosure -FX"/>
      <sheetName val="Enclosure - RT"/>
      <sheetName val="Enclosure-KB CTB (APR- Cum)"/>
      <sheetName val="Enclosure PSI"/>
      <sheetName val="Enclosure demands"/>
      <sheetName val="Enclosure BOH"/>
      <sheetName val="Flatness control"/>
      <sheetName val="TONG HOP VL-NC"/>
      <sheetName val="DON GIA"/>
      <sheetName val="Bom(P1)"/>
      <sheetName val="Timeline"/>
      <sheetName val="품의양"/>
      <sheetName val="COB"/>
      <sheetName val="Apr (1) 3 of 3"/>
      <sheetName val="chitimc"/>
      <sheetName val="Histogram Chart"/>
      <sheetName val="dongia (2)"/>
      <sheetName val="1"/>
      <sheetName val="Cork"/>
      <sheetName val="O"/>
      <sheetName val="phuluc1"/>
      <sheetName val="E"/>
      <sheetName val="B053 (990701)공정실적PP%계산"/>
      <sheetName val="B053 (990701)공정능력PC%계산"/>
      <sheetName val="giathanh1"/>
      <sheetName val="96"/>
      <sheetName val="TNHCHINH"/>
      <sheetName val="PC%계산"/>
      <sheetName val="직원신상"/>
      <sheetName val="주소(한문)"/>
      <sheetName val="LEGEND"/>
      <sheetName val="1월2주차 보증검사"/>
      <sheetName val="t-h HA THE"/>
      <sheetName val="BOM簡化"/>
      <sheetName val="Rev Changes"/>
      <sheetName val="#REF"/>
      <sheetName val="Equipment List"/>
      <sheetName val="100Hz GRR"/>
      <sheetName val="Ramp"/>
      <sheetName val="Gantt"/>
      <sheetName val="月別"/>
      <sheetName val="LKVL-CK-HT-GD1"/>
      <sheetName val="TONGKE-HT"/>
      <sheetName val="Contact Angle&amp;Steel Wool"/>
      <sheetName val="gvl"/>
      <sheetName val="INDIA-ML"/>
      <sheetName val="월별총괄진도표"/>
      <sheetName val="부서별구분"/>
      <sheetName val="3월"/>
      <sheetName val="부서별구분 (2)"/>
      <sheetName val="자재혁신"/>
      <sheetName val="생산성혁신"/>
      <sheetName val="관리혁신1"/>
      <sheetName val="관리혁신2"/>
      <sheetName val="1월"/>
      <sheetName val="INDIA_ML"/>
      <sheetName val="업무연락"/>
      <sheetName val="투자비"/>
      <sheetName val="완제품 원가"/>
      <sheetName val="1137019"/>
      <sheetName val="1137010"/>
      <sheetName val="HR160470"/>
      <sheetName val="HR160471"/>
      <sheetName val="공정"/>
      <sheetName val="표지 (2)"/>
      <sheetName val="표지 (3)"/>
      <sheetName val="기준서"/>
      <sheetName val="내용"/>
      <sheetName val="원가양식"/>
      <sheetName val="작성요령)"/>
      <sheetName val="FLOW"/>
      <sheetName val="#1"/>
      <sheetName val="#2 "/>
      <sheetName val="#3-1"/>
      <sheetName val="#3-2"/>
      <sheetName val="#4"/>
      <sheetName val="부서별업무"/>
      <sheetName val="결산비교"/>
      <sheetName val="부품원가계산서"/>
      <sheetName val="재료비"/>
      <sheetName val="가공비"/>
      <sheetName val="제조경비 산출기준"/>
      <sheetName val="적용기준"/>
      <sheetName val="DATA(이천)"/>
      <sheetName val="#REF!"/>
      <sheetName val="125PIECE"/>
      <sheetName val="Report"/>
      <sheetName val="IBASE"/>
      <sheetName val="Reporting"/>
      <sheetName val="Input commodity fallout"/>
      <sheetName val="KH-Q1,Q2,01"/>
      <sheetName val="ABC別"/>
      <sheetName val="SheetMetal"/>
      <sheetName val="CHITIET VL-NC-TT -1p"/>
      <sheetName val="TDTKP1"/>
      <sheetName val="SPEC"/>
      <sheetName val="lam-moi"/>
      <sheetName val="DONGIA"/>
      <sheetName val="thao-go"/>
      <sheetName val="dtxl"/>
      <sheetName val="Total"/>
      <sheetName val="漲縮"/>
      <sheetName val="Instructions"/>
      <sheetName val="2017Y"/>
      <sheetName val="FA_LISTING"/>
      <sheetName val="Summary"/>
      <sheetName val="清冊"/>
      <sheetName val="daily"/>
      <sheetName val="UPH"/>
      <sheetName val="董"/>
      <sheetName val="Year Graph"/>
      <sheetName val="Details Test Readiness(Optional"/>
      <sheetName val="Setup"/>
      <sheetName val="자재(사급)"/>
      <sheetName val="Home"/>
      <sheetName val="WK3"/>
      <sheetName val="產品基本信息"/>
      <sheetName val="DPR"/>
      <sheetName val="MPS_Q4_FY043"/>
      <sheetName val="MPS_Q3_FY043"/>
      <sheetName val="MPS_Q3_FY044"/>
      <sheetName val="MPS_Q4_FY044"/>
      <sheetName val="GIA_DATA3"/>
      <sheetName val="Delta_to_Last_Week3"/>
      <sheetName val="FCST_VS__AVAIL3"/>
      <sheetName val="MPS_Q1_FY053"/>
      <sheetName val="_Site_Component_Demand3"/>
      <sheetName val="CTO_Options_Demand3"/>
      <sheetName val="AXP_Flavors3"/>
      <sheetName val="CDM_Component_Adjustment3"/>
      <sheetName val="Sep_wk1_FATP_capa__plan1"/>
      <sheetName val="MPS_6-2-04_Q7X_iBook_INT"/>
      <sheetName val="TH_VL,_NC,_DDHT_Thanhphuoc"/>
      <sheetName val="X-R_CHART"/>
      <sheetName val="Sam_Daily_Ambit"/>
      <sheetName val="MPS_∆"/>
      <sheetName val="Parts_X-ref"/>
      <sheetName val="raw_data"/>
      <sheetName val="Raw_Commit"/>
      <sheetName val="Customer_Cross-ref"/>
      <sheetName val="Mobile_by_Region"/>
      <sheetName val="Desktop_by_Region"/>
      <sheetName val="Accy_by_Region"/>
      <sheetName val="N94_HH_"/>
      <sheetName val="CTB_Material_Issues"/>
      <sheetName val="Weeky_CTB"/>
      <sheetName val="Daily_CTB"/>
      <sheetName val="LCD_Module_CTB"/>
      <sheetName val="Enclosure-KB_CTB"/>
      <sheetName val="QSMC_Mini"/>
      <sheetName val="D2D_Comparison"/>
      <sheetName val="NG_Tracker_"/>
      <sheetName val="Enclosure-KB_CTB_(APR)"/>
      <sheetName val="Enclosure_-FX"/>
      <sheetName val="Enclosure_-_RT"/>
      <sheetName val="Enclosure-KB_CTB_(APR-_Cum)"/>
      <sheetName val="Enclosure_PSI"/>
      <sheetName val="Enclosure_demands"/>
      <sheetName val="Enclosure_BOH"/>
      <sheetName val="Sheet1_"/>
      <sheetName val="Build_Name(MR)"/>
      <sheetName val="Mura_Free"/>
      <sheetName val="Mura_Free_（自动生成）"/>
      <sheetName val="DV_Mura_Free"/>
      <sheetName val="Flatness_control"/>
      <sheetName val="TONG_HOP_VL-NC"/>
      <sheetName val="DON_GIA"/>
      <sheetName val="Apr_(1)_3_of_3"/>
      <sheetName val="Histogram_Chart"/>
      <sheetName val="dongia_(2)"/>
      <sheetName val="B053_(990701)공정실적PP%계산"/>
      <sheetName val="B053_(990701)공정능력PC%계산"/>
      <sheetName val="1월2주차_보증검사"/>
      <sheetName val="t-h_HA_THE"/>
      <sheetName val="Rev_Changes"/>
      <sheetName val="Contact_Angle&amp;Steel_Wool"/>
      <sheetName val="부서별구분_(2)"/>
      <sheetName val="완제품_원가"/>
      <sheetName val="표지_(2)"/>
      <sheetName val="표지_(3)"/>
      <sheetName val="#2_"/>
      <sheetName val="제조경비_산출기준"/>
      <sheetName val="Input_commodity_fallout"/>
      <sheetName val="CHITIET_VL-NC-TT_-1p"/>
      <sheetName val="Year_Graph"/>
      <sheetName val="Details_Test_Readiness(Optional"/>
      <sheetName val="Equipment_List"/>
      <sheetName val="100Hz_GRR"/>
      <sheetName val="MPS_Q3_FY045"/>
      <sheetName val="MPS_Q4_FY045"/>
      <sheetName val="GIA_DATA4"/>
      <sheetName val="Delta_to_Last_Week4"/>
      <sheetName val="FCST_VS__AVAIL4"/>
      <sheetName val="MPS_Q1_FY054"/>
      <sheetName val="_Site_Component_Demand4"/>
      <sheetName val="CTO_Options_Demand4"/>
      <sheetName val="AXP_Flavors4"/>
      <sheetName val="CDM_Component_Adjustment4"/>
      <sheetName val="Sep_wk1_FATP_capa__plan2"/>
      <sheetName val="MPS_6-2-04_Q7X_iBook_INT1"/>
      <sheetName val="X-R_CHART1"/>
      <sheetName val="TH_VL,_NC,_DDHT_Thanhphuoc1"/>
      <sheetName val="Sam_Daily_Ambit1"/>
      <sheetName val="MPS_∆1"/>
      <sheetName val="Parts_X-ref1"/>
      <sheetName val="raw_data1"/>
      <sheetName val="Raw_Commit1"/>
      <sheetName val="Customer_Cross-ref1"/>
      <sheetName val="Mobile_by_Region1"/>
      <sheetName val="Desktop_by_Region1"/>
      <sheetName val="Accy_by_Region1"/>
      <sheetName val="N94_HH_1"/>
      <sheetName val="Build_Name(MR)1"/>
      <sheetName val="Sheet1_1"/>
      <sheetName val="Mura_Free1"/>
      <sheetName val="Mura_Free_（自动生成）1"/>
      <sheetName val="DV_Mura_Free1"/>
      <sheetName val="CTB_Material_Issues1"/>
      <sheetName val="Weeky_CTB1"/>
      <sheetName val="Daily_CTB1"/>
      <sheetName val="LCD_Module_CTB1"/>
      <sheetName val="Enclosure-KB_CTB1"/>
      <sheetName val="QSMC_Mini1"/>
      <sheetName val="D2D_Comparison1"/>
      <sheetName val="NG_Tracker_1"/>
      <sheetName val="Enclosure-KB_CTB_(APR)1"/>
      <sheetName val="Enclosure_-FX1"/>
      <sheetName val="Enclosure_-_RT1"/>
      <sheetName val="Enclosure-KB_CTB_(APR-_Cum)1"/>
      <sheetName val="Enclosure_PSI1"/>
      <sheetName val="Enclosure_demands1"/>
      <sheetName val="Enclosure_BOH1"/>
      <sheetName val="Flatness_control1"/>
      <sheetName val="TONG_HOP_VL-NC1"/>
      <sheetName val="DON_GIA1"/>
      <sheetName val="Apr_(1)_3_of_31"/>
      <sheetName val="Histogram_Chart1"/>
      <sheetName val="dongia_(2)1"/>
      <sheetName val="B053_(990701)공정실적PP%계산1"/>
      <sheetName val="B053_(990701)공정능력PC%계산1"/>
      <sheetName val="1월2주차_보증검사1"/>
      <sheetName val="t-h_HA_THE1"/>
      <sheetName val="Rev_Changes1"/>
      <sheetName val="Equipment_List1"/>
      <sheetName val="100Hz_GRR1"/>
      <sheetName val="Contact_Angle&amp;Steel_Wool1"/>
      <sheetName val="부서별구분_(2)1"/>
      <sheetName val="완제품_원가1"/>
      <sheetName val="표지_(2)1"/>
      <sheetName val="표지_(3)1"/>
      <sheetName val="#2_1"/>
      <sheetName val="제조경비_산출기준1"/>
      <sheetName val="Input_commodity_fallout1"/>
      <sheetName val="CHITIET_VL-NC-TT_-1p1"/>
      <sheetName val="Year_Graph1"/>
      <sheetName val="Details_Test_Readiness(Optiona1"/>
      <sheetName val="MPS_Q3_FY046"/>
      <sheetName val="MPS_Q4_FY046"/>
      <sheetName val="GIA_DATA5"/>
      <sheetName val="Delta_to_Last_Week5"/>
      <sheetName val="FCST_VS__AVAIL5"/>
      <sheetName val="MPS_Q1_FY055"/>
      <sheetName val="_Site_Component_Demand5"/>
      <sheetName val="CTO_Options_Demand5"/>
      <sheetName val="AXP_Flavors5"/>
      <sheetName val="CDM_Component_Adjustment5"/>
      <sheetName val="Sep_wk1_FATP_capa__plan3"/>
      <sheetName val="MPS_6-2-04_Q7X_iBook_INT2"/>
      <sheetName val="TH_VL,_NC,_DDHT_Thanhphuoc2"/>
      <sheetName val="Sam_Daily_Ambit2"/>
      <sheetName val="MPS_∆2"/>
      <sheetName val="Parts_X-ref2"/>
      <sheetName val="raw_data2"/>
      <sheetName val="Raw_Commit2"/>
      <sheetName val="Customer_Cross-ref2"/>
      <sheetName val="Mobile_by_Region2"/>
      <sheetName val="Desktop_by_Region2"/>
      <sheetName val="Accy_by_Region2"/>
      <sheetName val="X-R_CHART2"/>
      <sheetName val="N94_HH_2"/>
      <sheetName val="Build_Name(MR)2"/>
      <sheetName val="Sheet1_2"/>
      <sheetName val="Mura_Free2"/>
      <sheetName val="Mura_Free_（自动生成）2"/>
      <sheetName val="DV_Mura_Free2"/>
      <sheetName val="CTB_Material_Issues2"/>
      <sheetName val="Weeky_CTB2"/>
      <sheetName val="Daily_CTB2"/>
      <sheetName val="LCD_Module_CTB2"/>
      <sheetName val="Enclosure-KB_CTB2"/>
      <sheetName val="QSMC_Mini2"/>
      <sheetName val="D2D_Comparison2"/>
      <sheetName val="NG_Tracker_2"/>
      <sheetName val="Enclosure-KB_CTB_(APR)2"/>
      <sheetName val="Enclosure_-FX2"/>
      <sheetName val="Enclosure_-_RT2"/>
      <sheetName val="Enclosure-KB_CTB_(APR-_Cum)2"/>
      <sheetName val="Enclosure_PSI2"/>
      <sheetName val="Enclosure_demands2"/>
      <sheetName val="Enclosure_BOH2"/>
      <sheetName val="Flatness_control2"/>
      <sheetName val="TONG_HOP_VL-NC2"/>
      <sheetName val="DON_GIA2"/>
      <sheetName val="Apr_(1)_3_of_32"/>
      <sheetName val="Histogram_Chart2"/>
      <sheetName val="dongia_(2)2"/>
      <sheetName val="B053_(990701)공정실적PP%계산2"/>
      <sheetName val="B053_(990701)공정능력PC%계산2"/>
      <sheetName val="1월2주차_보증검사2"/>
      <sheetName val="t-h_HA_THE2"/>
      <sheetName val="Rev_Changes2"/>
      <sheetName val="Equipment_List2"/>
      <sheetName val="100Hz_GRR2"/>
      <sheetName val="Contact_Angle&amp;Steel_Wool2"/>
      <sheetName val="부서별구분_(2)2"/>
      <sheetName val="완제품_원가2"/>
      <sheetName val="표지_(2)2"/>
      <sheetName val="표지_(3)2"/>
      <sheetName val="#2_2"/>
      <sheetName val="제조경비_산출기준2"/>
      <sheetName val="Input_commodity_fallout2"/>
      <sheetName val="CHITIET_VL-NC-TT_-1p2"/>
      <sheetName val="Year_Graph2"/>
      <sheetName val="Details_Test_Readiness(Optiona2"/>
      <sheetName val="MPS_Q3_FY047"/>
      <sheetName val="MPS_Q4_FY047"/>
      <sheetName val="GIA_DATA6"/>
      <sheetName val="Delta_to_Last_Week6"/>
      <sheetName val="FCST_VS__AVAIL6"/>
      <sheetName val="MPS_Q1_FY056"/>
      <sheetName val="_Site_Component_Demand6"/>
      <sheetName val="CTO_Options_Demand6"/>
      <sheetName val="AXP_Flavors6"/>
      <sheetName val="CDM_Component_Adjustment6"/>
      <sheetName val="Sep_wk1_FATP_capa__plan4"/>
      <sheetName val="MPS_6-2-04_Q7X_iBook_INT3"/>
      <sheetName val="X-R_CHART3"/>
      <sheetName val="TH_VL,_NC,_DDHT_Thanhphuoc3"/>
      <sheetName val="Sam_Daily_Ambit3"/>
      <sheetName val="MPS_∆3"/>
      <sheetName val="Parts_X-ref3"/>
      <sheetName val="raw_data3"/>
      <sheetName val="Raw_Commit3"/>
      <sheetName val="Customer_Cross-ref3"/>
      <sheetName val="Mobile_by_Region3"/>
      <sheetName val="Desktop_by_Region3"/>
      <sheetName val="Accy_by_Region3"/>
      <sheetName val="N94_HH_3"/>
      <sheetName val="Build_Name(MR)3"/>
      <sheetName val="Sheet1_3"/>
      <sheetName val="Mura_Free3"/>
      <sheetName val="Mura_Free_（自动生成）3"/>
      <sheetName val="DV_Mura_Free3"/>
      <sheetName val="CTB_Material_Issues3"/>
      <sheetName val="Weeky_CTB3"/>
      <sheetName val="Daily_CTB3"/>
      <sheetName val="LCD_Module_CTB3"/>
      <sheetName val="Enclosure-KB_CTB3"/>
      <sheetName val="QSMC_Mini3"/>
      <sheetName val="D2D_Comparison3"/>
      <sheetName val="NG_Tracker_3"/>
      <sheetName val="Enclosure-KB_CTB_(APR)3"/>
      <sheetName val="Enclosure_-FX3"/>
      <sheetName val="Enclosure_-_RT3"/>
      <sheetName val="Enclosure-KB_CTB_(APR-_Cum)3"/>
      <sheetName val="Enclosure_PSI3"/>
      <sheetName val="Enclosure_demands3"/>
      <sheetName val="Enclosure_BOH3"/>
      <sheetName val="Flatness_control3"/>
      <sheetName val="TONG_HOP_VL-NC3"/>
      <sheetName val="DON_GIA3"/>
      <sheetName val="Apr_(1)_3_of_33"/>
      <sheetName val="Histogram_Chart3"/>
      <sheetName val="dongia_(2)3"/>
      <sheetName val="B053_(990701)공정실적PP%계산3"/>
      <sheetName val="B053_(990701)공정능력PC%계산3"/>
      <sheetName val="1월2주차_보증검사3"/>
      <sheetName val="t-h_HA_THE3"/>
      <sheetName val="Rev_Changes3"/>
      <sheetName val="Lot 00056"/>
      <sheetName val="Lot 00069"/>
      <sheetName val="Lot 00060"/>
      <sheetName val="Sheet2"/>
      <sheetName val="Equipment_List3"/>
      <sheetName val="100Hz_GRR3"/>
      <sheetName val="Contact_Angle&amp;Steel_Wool3"/>
      <sheetName val="부서별구분_(2)3"/>
      <sheetName val="완제품_원가3"/>
      <sheetName val="표지_(2)3"/>
      <sheetName val="표지_(3)3"/>
      <sheetName val="#2_3"/>
      <sheetName val="제조경비_산출기준3"/>
      <sheetName val="Input_commodity_fallout3"/>
      <sheetName val="CHITIET_VL-NC-TT_-1p3"/>
      <sheetName val="Year_Graph3"/>
      <sheetName val="Details_Test_Readiness(Optiona3"/>
      <sheetName val="PM-001B ROIｼｰﾄ"/>
      <sheetName val="PM-001B_ROIｼｰﾄ"/>
    </sheetNames>
    <sheetDataSet>
      <sheetData sheetId="0" refreshError="1">
        <row r="7">
          <cell r="H7" t="str">
            <v>PPM9427</v>
          </cell>
          <cell r="I7" t="str">
            <v>EDU BTR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359</v>
          </cell>
          <cell r="O7">
            <v>655</v>
          </cell>
          <cell r="P7">
            <v>1014</v>
          </cell>
          <cell r="Q7">
            <v>582</v>
          </cell>
          <cell r="R7">
            <v>427</v>
          </cell>
          <cell r="S7">
            <v>943</v>
          </cell>
          <cell r="T7">
            <v>61</v>
          </cell>
          <cell r="U7">
            <v>2013</v>
          </cell>
          <cell r="V7">
            <v>139</v>
          </cell>
          <cell r="W7">
            <v>214</v>
          </cell>
          <cell r="X7">
            <v>5094</v>
          </cell>
          <cell r="Y7">
            <v>1753</v>
          </cell>
          <cell r="Z7">
            <v>7200</v>
          </cell>
          <cell r="AA7">
            <v>10227</v>
          </cell>
        </row>
        <row r="8">
          <cell r="H8" t="str">
            <v>PPM9432</v>
          </cell>
          <cell r="I8" t="str">
            <v>5pk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110</v>
          </cell>
          <cell r="O8">
            <v>10</v>
          </cell>
          <cell r="P8">
            <v>120</v>
          </cell>
          <cell r="Q8">
            <v>0</v>
          </cell>
          <cell r="R8">
            <v>0</v>
          </cell>
          <cell r="S8">
            <v>110</v>
          </cell>
          <cell r="T8">
            <v>535</v>
          </cell>
          <cell r="U8">
            <v>645</v>
          </cell>
          <cell r="V8">
            <v>5</v>
          </cell>
          <cell r="W8">
            <v>0</v>
          </cell>
          <cell r="X8">
            <v>230</v>
          </cell>
          <cell r="Y8">
            <v>300</v>
          </cell>
          <cell r="Z8">
            <v>535</v>
          </cell>
          <cell r="AA8">
            <v>1300</v>
          </cell>
        </row>
        <row r="9">
          <cell r="H9" t="str">
            <v>PPM9420</v>
          </cell>
          <cell r="I9" t="str">
            <v>5pk/APX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750</v>
          </cell>
          <cell r="O9">
            <v>150</v>
          </cell>
          <cell r="P9">
            <v>900</v>
          </cell>
          <cell r="Q9">
            <v>470</v>
          </cell>
          <cell r="R9">
            <v>1165</v>
          </cell>
          <cell r="S9">
            <v>15</v>
          </cell>
          <cell r="T9">
            <v>240</v>
          </cell>
          <cell r="U9">
            <v>1890</v>
          </cell>
          <cell r="V9">
            <v>560</v>
          </cell>
          <cell r="W9">
            <v>40</v>
          </cell>
          <cell r="X9">
            <v>3380</v>
          </cell>
          <cell r="Y9">
            <v>360</v>
          </cell>
          <cell r="Z9">
            <v>4340</v>
          </cell>
          <cell r="AA9">
            <v>7130</v>
          </cell>
        </row>
        <row r="10">
          <cell r="H10" t="str">
            <v>PPK1625</v>
          </cell>
          <cell r="I10" t="str">
            <v>EDU NO-ODD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10</v>
          </cell>
          <cell r="U10">
            <v>10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10</v>
          </cell>
        </row>
        <row r="11">
          <cell r="H11" t="str">
            <v>PPZ0A8</v>
          </cell>
          <cell r="I11" t="str">
            <v>EDU CTO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136</v>
          </cell>
          <cell r="O11">
            <v>298</v>
          </cell>
          <cell r="P11">
            <v>434</v>
          </cell>
          <cell r="Q11">
            <v>340</v>
          </cell>
          <cell r="R11">
            <v>144</v>
          </cell>
          <cell r="S11">
            <v>224</v>
          </cell>
          <cell r="T11">
            <v>1328</v>
          </cell>
          <cell r="U11">
            <v>2036</v>
          </cell>
          <cell r="V11">
            <v>1014</v>
          </cell>
          <cell r="W11">
            <v>2000</v>
          </cell>
          <cell r="X11">
            <v>2569</v>
          </cell>
          <cell r="Y11">
            <v>435</v>
          </cell>
          <cell r="Z11">
            <v>6018</v>
          </cell>
          <cell r="AA11">
            <v>8488</v>
          </cell>
        </row>
        <row r="12">
          <cell r="H12" t="str">
            <v>PPM9426</v>
          </cell>
          <cell r="I12" t="str">
            <v>Good BTR</v>
          </cell>
          <cell r="J12">
            <v>0</v>
          </cell>
          <cell r="K12">
            <v>0</v>
          </cell>
          <cell r="L12">
            <v>2537</v>
          </cell>
          <cell r="M12">
            <v>16875</v>
          </cell>
          <cell r="N12">
            <v>9080</v>
          </cell>
          <cell r="O12">
            <v>6919</v>
          </cell>
          <cell r="P12">
            <v>35411</v>
          </cell>
          <cell r="Q12">
            <v>2515</v>
          </cell>
          <cell r="R12">
            <v>4203</v>
          </cell>
          <cell r="S12">
            <v>6084</v>
          </cell>
          <cell r="T12">
            <v>2951</v>
          </cell>
          <cell r="U12">
            <v>15753</v>
          </cell>
          <cell r="V12">
            <v>1933</v>
          </cell>
          <cell r="W12">
            <v>2534</v>
          </cell>
          <cell r="X12">
            <v>14470</v>
          </cell>
          <cell r="Y12">
            <v>8595</v>
          </cell>
          <cell r="Z12">
            <v>27532</v>
          </cell>
          <cell r="AA12">
            <v>78696</v>
          </cell>
        </row>
        <row r="13">
          <cell r="H13" t="str">
            <v>PPM9564</v>
          </cell>
          <cell r="I13" t="str">
            <v>5pk/Combo/APX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730</v>
          </cell>
          <cell r="O13">
            <v>2545</v>
          </cell>
          <cell r="P13">
            <v>3275</v>
          </cell>
          <cell r="Q13">
            <v>3765</v>
          </cell>
          <cell r="R13">
            <v>3795</v>
          </cell>
          <cell r="S13">
            <v>2055</v>
          </cell>
          <cell r="T13">
            <v>10</v>
          </cell>
          <cell r="U13">
            <v>9625</v>
          </cell>
          <cell r="V13">
            <v>0</v>
          </cell>
          <cell r="W13">
            <v>0</v>
          </cell>
          <cell r="X13">
            <v>3354</v>
          </cell>
          <cell r="Y13">
            <v>6720</v>
          </cell>
          <cell r="Z13">
            <v>10074</v>
          </cell>
          <cell r="AA13">
            <v>22974</v>
          </cell>
        </row>
        <row r="14">
          <cell r="H14" t="str">
            <v>PPZ0A7</v>
          </cell>
          <cell r="I14" t="str">
            <v>Good CTO</v>
          </cell>
          <cell r="J14">
            <v>0</v>
          </cell>
          <cell r="K14">
            <v>0</v>
          </cell>
          <cell r="L14">
            <v>0</v>
          </cell>
          <cell r="M14">
            <v>94</v>
          </cell>
          <cell r="N14">
            <v>2114</v>
          </cell>
          <cell r="O14">
            <v>2793</v>
          </cell>
          <cell r="P14">
            <v>5001</v>
          </cell>
          <cell r="Q14">
            <v>2682</v>
          </cell>
          <cell r="R14">
            <v>2343</v>
          </cell>
          <cell r="S14">
            <v>2168</v>
          </cell>
          <cell r="T14">
            <v>2645</v>
          </cell>
          <cell r="U14">
            <v>9838</v>
          </cell>
          <cell r="V14">
            <v>15778</v>
          </cell>
          <cell r="W14">
            <v>3780</v>
          </cell>
          <cell r="X14">
            <v>2530</v>
          </cell>
          <cell r="Y14">
            <v>1017</v>
          </cell>
          <cell r="Z14">
            <v>23105</v>
          </cell>
          <cell r="AA14">
            <v>37944</v>
          </cell>
        </row>
        <row r="15">
          <cell r="H15" t="str">
            <v>PPM9418</v>
          </cell>
          <cell r="I15" t="str">
            <v>Better BTR</v>
          </cell>
          <cell r="J15">
            <v>0</v>
          </cell>
          <cell r="K15">
            <v>0</v>
          </cell>
          <cell r="L15">
            <v>394</v>
          </cell>
          <cell r="M15">
            <v>7146</v>
          </cell>
          <cell r="N15">
            <v>8047</v>
          </cell>
          <cell r="O15">
            <v>7151</v>
          </cell>
          <cell r="P15">
            <v>22738</v>
          </cell>
          <cell r="Q15">
            <v>4733</v>
          </cell>
          <cell r="R15">
            <v>2672</v>
          </cell>
          <cell r="S15">
            <v>4913</v>
          </cell>
          <cell r="T15">
            <v>1427</v>
          </cell>
          <cell r="U15">
            <v>13745</v>
          </cell>
          <cell r="V15">
            <v>1106</v>
          </cell>
          <cell r="W15">
            <v>1710</v>
          </cell>
          <cell r="X15">
            <v>6005</v>
          </cell>
          <cell r="Y15">
            <v>2462</v>
          </cell>
          <cell r="Z15">
            <v>11283</v>
          </cell>
          <cell r="AA15">
            <v>47766</v>
          </cell>
        </row>
        <row r="16">
          <cell r="H16" t="str">
            <v>PPZ0A0</v>
          </cell>
          <cell r="I16" t="str">
            <v>Better CTO</v>
          </cell>
          <cell r="J16">
            <v>0</v>
          </cell>
          <cell r="K16">
            <v>0</v>
          </cell>
          <cell r="L16">
            <v>0</v>
          </cell>
          <cell r="M16">
            <v>40</v>
          </cell>
          <cell r="N16">
            <v>1106</v>
          </cell>
          <cell r="O16">
            <v>1403</v>
          </cell>
          <cell r="P16">
            <v>2549</v>
          </cell>
          <cell r="Q16">
            <v>1001</v>
          </cell>
          <cell r="R16">
            <v>1643</v>
          </cell>
          <cell r="S16">
            <v>1671</v>
          </cell>
          <cell r="T16">
            <v>1528</v>
          </cell>
          <cell r="U16">
            <v>5843</v>
          </cell>
          <cell r="V16">
            <v>6976</v>
          </cell>
          <cell r="W16">
            <v>2070</v>
          </cell>
          <cell r="X16">
            <v>1770</v>
          </cell>
          <cell r="Y16">
            <v>592</v>
          </cell>
          <cell r="Z16">
            <v>11408</v>
          </cell>
          <cell r="AA16">
            <v>19800</v>
          </cell>
        </row>
        <row r="17">
          <cell r="H17" t="str">
            <v>PPM9419</v>
          </cell>
          <cell r="I17" t="str">
            <v>Best BTR</v>
          </cell>
          <cell r="J17">
            <v>0</v>
          </cell>
          <cell r="K17">
            <v>0</v>
          </cell>
          <cell r="L17">
            <v>163</v>
          </cell>
          <cell r="M17">
            <v>3607</v>
          </cell>
          <cell r="N17">
            <v>4730</v>
          </cell>
          <cell r="O17">
            <v>5334</v>
          </cell>
          <cell r="P17">
            <v>13834</v>
          </cell>
          <cell r="Q17">
            <v>3198</v>
          </cell>
          <cell r="R17">
            <v>1683</v>
          </cell>
          <cell r="S17">
            <v>2975</v>
          </cell>
          <cell r="T17">
            <v>1418</v>
          </cell>
          <cell r="U17">
            <v>9274</v>
          </cell>
          <cell r="V17">
            <v>679</v>
          </cell>
          <cell r="W17">
            <v>473</v>
          </cell>
          <cell r="X17">
            <v>2866</v>
          </cell>
          <cell r="Y17">
            <v>2370</v>
          </cell>
          <cell r="Z17">
            <v>6388</v>
          </cell>
          <cell r="AA17">
            <v>29496</v>
          </cell>
        </row>
        <row r="18">
          <cell r="H18" t="str">
            <v>PPM9619</v>
          </cell>
          <cell r="I18" t="str">
            <v>Ultimate BTR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87</v>
          </cell>
          <cell r="S18">
            <v>703</v>
          </cell>
          <cell r="T18">
            <v>382</v>
          </cell>
          <cell r="U18">
            <v>1172</v>
          </cell>
          <cell r="V18">
            <v>2</v>
          </cell>
          <cell r="W18">
            <v>150</v>
          </cell>
          <cell r="X18">
            <v>160</v>
          </cell>
          <cell r="Y18">
            <v>155</v>
          </cell>
          <cell r="Z18">
            <v>467</v>
          </cell>
          <cell r="AA18">
            <v>1639</v>
          </cell>
        </row>
        <row r="19">
          <cell r="H19" t="str">
            <v>PPZ0A1</v>
          </cell>
          <cell r="I19" t="str">
            <v>Best CTO</v>
          </cell>
          <cell r="J19">
            <v>0</v>
          </cell>
          <cell r="K19">
            <v>0</v>
          </cell>
          <cell r="L19">
            <v>0</v>
          </cell>
          <cell r="M19">
            <v>89</v>
          </cell>
          <cell r="N19">
            <v>606</v>
          </cell>
          <cell r="O19">
            <v>902</v>
          </cell>
          <cell r="P19">
            <v>1597</v>
          </cell>
          <cell r="Q19">
            <v>805</v>
          </cell>
          <cell r="R19">
            <v>828</v>
          </cell>
          <cell r="S19">
            <v>715</v>
          </cell>
          <cell r="T19">
            <v>1178</v>
          </cell>
          <cell r="U19">
            <v>3526</v>
          </cell>
          <cell r="V19">
            <v>5281</v>
          </cell>
          <cell r="W19">
            <v>1135</v>
          </cell>
          <cell r="X19">
            <v>1005</v>
          </cell>
          <cell r="Y19">
            <v>435</v>
          </cell>
          <cell r="Z19">
            <v>7856</v>
          </cell>
          <cell r="AA19">
            <v>12979</v>
          </cell>
        </row>
        <row r="20">
          <cell r="H20" t="str">
            <v>Total</v>
          </cell>
          <cell r="I20">
            <v>0</v>
          </cell>
          <cell r="J20">
            <v>0</v>
          </cell>
          <cell r="K20">
            <v>0</v>
          </cell>
          <cell r="L20">
            <v>3094</v>
          </cell>
          <cell r="M20">
            <v>27851</v>
          </cell>
          <cell r="N20">
            <v>27768</v>
          </cell>
          <cell r="O20">
            <v>28160</v>
          </cell>
          <cell r="P20">
            <v>86873</v>
          </cell>
          <cell r="Q20">
            <v>20091</v>
          </cell>
          <cell r="R20">
            <v>18990</v>
          </cell>
          <cell r="S20">
            <v>22576</v>
          </cell>
          <cell r="T20">
            <v>13713</v>
          </cell>
          <cell r="U20">
            <v>75370</v>
          </cell>
          <cell r="V20">
            <v>33473</v>
          </cell>
          <cell r="W20">
            <v>14106</v>
          </cell>
          <cell r="X20">
            <v>43433</v>
          </cell>
          <cell r="Y20">
            <v>25194</v>
          </cell>
          <cell r="Z20">
            <v>116206</v>
          </cell>
          <cell r="AA20">
            <v>278449</v>
          </cell>
        </row>
        <row r="21">
          <cell r="H21" t="str">
            <v>Cum Total</v>
          </cell>
          <cell r="I21">
            <v>0</v>
          </cell>
          <cell r="J21">
            <v>0</v>
          </cell>
          <cell r="K21">
            <v>0</v>
          </cell>
          <cell r="L21">
            <v>3094</v>
          </cell>
          <cell r="M21">
            <v>30945</v>
          </cell>
          <cell r="N21">
            <v>58713</v>
          </cell>
          <cell r="O21">
            <v>86873</v>
          </cell>
          <cell r="P21">
            <v>0</v>
          </cell>
          <cell r="Q21">
            <v>106964</v>
          </cell>
          <cell r="R21">
            <v>125954</v>
          </cell>
          <cell r="S21">
            <v>148530</v>
          </cell>
          <cell r="T21">
            <v>162243</v>
          </cell>
          <cell r="U21">
            <v>0</v>
          </cell>
          <cell r="V21">
            <v>195716</v>
          </cell>
          <cell r="W21">
            <v>209822</v>
          </cell>
          <cell r="X21">
            <v>253255</v>
          </cell>
          <cell r="Y21">
            <v>278449</v>
          </cell>
        </row>
        <row r="24">
          <cell r="H24" t="str">
            <v>PPM9427</v>
          </cell>
          <cell r="I24" t="str">
            <v>EDU BTR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359</v>
          </cell>
          <cell r="O24">
            <v>655</v>
          </cell>
          <cell r="P24">
            <v>1014</v>
          </cell>
          <cell r="Q24">
            <v>582</v>
          </cell>
          <cell r="R24">
            <v>427</v>
          </cell>
          <cell r="S24">
            <v>943</v>
          </cell>
          <cell r="T24">
            <v>61</v>
          </cell>
          <cell r="U24">
            <v>2013</v>
          </cell>
          <cell r="V24">
            <v>139</v>
          </cell>
          <cell r="W24">
            <v>214</v>
          </cell>
          <cell r="X24">
            <v>5094</v>
          </cell>
          <cell r="Y24">
            <v>1753</v>
          </cell>
          <cell r="Z24">
            <v>7200</v>
          </cell>
          <cell r="AA24">
            <v>10227</v>
          </cell>
        </row>
        <row r="25">
          <cell r="H25" t="str">
            <v>PPM9432</v>
          </cell>
          <cell r="I25" t="str">
            <v>5pk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110</v>
          </cell>
          <cell r="O25">
            <v>10</v>
          </cell>
          <cell r="P25">
            <v>120</v>
          </cell>
          <cell r="Q25">
            <v>0</v>
          </cell>
          <cell r="R25">
            <v>0</v>
          </cell>
          <cell r="S25">
            <v>110</v>
          </cell>
          <cell r="T25">
            <v>535</v>
          </cell>
          <cell r="U25">
            <v>645</v>
          </cell>
          <cell r="V25">
            <v>5</v>
          </cell>
          <cell r="W25">
            <v>0</v>
          </cell>
          <cell r="X25">
            <v>230</v>
          </cell>
          <cell r="Y25">
            <v>300</v>
          </cell>
          <cell r="Z25">
            <v>535</v>
          </cell>
          <cell r="AA25">
            <v>1300</v>
          </cell>
        </row>
        <row r="26">
          <cell r="H26" t="str">
            <v>PPM9420</v>
          </cell>
          <cell r="I26" t="str">
            <v>5pk/APX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750</v>
          </cell>
          <cell r="O26">
            <v>150</v>
          </cell>
          <cell r="P26">
            <v>900</v>
          </cell>
          <cell r="Q26">
            <v>470</v>
          </cell>
          <cell r="R26">
            <v>1165</v>
          </cell>
          <cell r="S26">
            <v>15</v>
          </cell>
          <cell r="T26">
            <v>240</v>
          </cell>
          <cell r="U26">
            <v>1890</v>
          </cell>
          <cell r="V26">
            <v>560</v>
          </cell>
          <cell r="W26">
            <v>40</v>
          </cell>
          <cell r="X26">
            <v>3380</v>
          </cell>
          <cell r="Y26">
            <v>360</v>
          </cell>
          <cell r="Z26">
            <v>4340</v>
          </cell>
          <cell r="AA26">
            <v>7130</v>
          </cell>
        </row>
        <row r="27">
          <cell r="H27" t="str">
            <v>PPK1625</v>
          </cell>
          <cell r="I27" t="str">
            <v>EDU NO-ODD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10</v>
          </cell>
          <cell r="U27">
            <v>10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10</v>
          </cell>
        </row>
        <row r="28">
          <cell r="H28" t="str">
            <v>PPZ0A8</v>
          </cell>
          <cell r="I28" t="str">
            <v>EDU CTO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136</v>
          </cell>
          <cell r="O28">
            <v>298</v>
          </cell>
          <cell r="P28">
            <v>434</v>
          </cell>
          <cell r="Q28">
            <v>340</v>
          </cell>
          <cell r="R28">
            <v>144</v>
          </cell>
          <cell r="S28">
            <v>224</v>
          </cell>
          <cell r="T28">
            <v>1328</v>
          </cell>
          <cell r="U28">
            <v>2036</v>
          </cell>
          <cell r="V28">
            <v>1014</v>
          </cell>
          <cell r="W28">
            <v>2000</v>
          </cell>
          <cell r="X28">
            <v>2569</v>
          </cell>
          <cell r="Y28">
            <v>435</v>
          </cell>
          <cell r="Z28">
            <v>6018</v>
          </cell>
          <cell r="AA28">
            <v>8488</v>
          </cell>
        </row>
        <row r="29">
          <cell r="H29" t="str">
            <v>PPM9426</v>
          </cell>
          <cell r="I29" t="str">
            <v>Good BTR</v>
          </cell>
          <cell r="J29">
            <v>0</v>
          </cell>
          <cell r="K29">
            <v>0</v>
          </cell>
          <cell r="L29">
            <v>2131</v>
          </cell>
          <cell r="M29">
            <v>8403</v>
          </cell>
          <cell r="N29">
            <v>3357</v>
          </cell>
          <cell r="O29">
            <v>1480</v>
          </cell>
          <cell r="P29">
            <v>15371</v>
          </cell>
          <cell r="Q29">
            <v>707</v>
          </cell>
          <cell r="R29">
            <v>1436</v>
          </cell>
          <cell r="S29">
            <v>5143</v>
          </cell>
          <cell r="T29">
            <v>2085</v>
          </cell>
          <cell r="U29">
            <v>9371</v>
          </cell>
          <cell r="V29">
            <v>777</v>
          </cell>
          <cell r="W29">
            <v>1717</v>
          </cell>
          <cell r="X29">
            <v>12803</v>
          </cell>
          <cell r="Y29">
            <v>7005</v>
          </cell>
          <cell r="Z29">
            <v>22302</v>
          </cell>
          <cell r="AA29">
            <v>47044</v>
          </cell>
        </row>
        <row r="30">
          <cell r="H30" t="str">
            <v>PPM9564</v>
          </cell>
          <cell r="I30" t="str">
            <v>5pk/Combo/APX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730</v>
          </cell>
          <cell r="O30">
            <v>2545</v>
          </cell>
          <cell r="P30">
            <v>3275</v>
          </cell>
          <cell r="Q30">
            <v>3765</v>
          </cell>
          <cell r="R30">
            <v>3795</v>
          </cell>
          <cell r="S30">
            <v>2055</v>
          </cell>
          <cell r="T30">
            <v>10</v>
          </cell>
          <cell r="U30">
            <v>9625</v>
          </cell>
          <cell r="V30">
            <v>0</v>
          </cell>
          <cell r="W30">
            <v>0</v>
          </cell>
          <cell r="X30">
            <v>3354</v>
          </cell>
          <cell r="Y30">
            <v>6720</v>
          </cell>
          <cell r="Z30">
            <v>10074</v>
          </cell>
          <cell r="AA30">
            <v>22974</v>
          </cell>
        </row>
        <row r="31">
          <cell r="H31" t="str">
            <v>PPZ0A7</v>
          </cell>
          <cell r="I31" t="str">
            <v>Good CTO</v>
          </cell>
          <cell r="J31">
            <v>0</v>
          </cell>
          <cell r="K31">
            <v>0</v>
          </cell>
          <cell r="L31">
            <v>0</v>
          </cell>
          <cell r="M31">
            <v>94</v>
          </cell>
          <cell r="N31">
            <v>1425</v>
          </cell>
          <cell r="O31">
            <v>1862</v>
          </cell>
          <cell r="P31">
            <v>3381</v>
          </cell>
          <cell r="Q31">
            <v>2171</v>
          </cell>
          <cell r="R31">
            <v>1442</v>
          </cell>
          <cell r="S31">
            <v>1445</v>
          </cell>
          <cell r="T31">
            <v>1901</v>
          </cell>
          <cell r="U31">
            <v>6959</v>
          </cell>
          <cell r="V31">
            <v>13710</v>
          </cell>
          <cell r="W31">
            <v>3150</v>
          </cell>
          <cell r="X31">
            <v>1900</v>
          </cell>
          <cell r="Y31">
            <v>456</v>
          </cell>
          <cell r="Z31">
            <v>19216</v>
          </cell>
          <cell r="AA31">
            <v>29556</v>
          </cell>
        </row>
        <row r="32">
          <cell r="H32" t="str">
            <v>PPM9418</v>
          </cell>
          <cell r="I32" t="str">
            <v>Better BTR</v>
          </cell>
          <cell r="J32">
            <v>0</v>
          </cell>
          <cell r="K32">
            <v>0</v>
          </cell>
          <cell r="L32">
            <v>196</v>
          </cell>
          <cell r="M32">
            <v>4220</v>
          </cell>
          <cell r="N32">
            <v>3770</v>
          </cell>
          <cell r="O32">
            <v>3528</v>
          </cell>
          <cell r="P32">
            <v>11714</v>
          </cell>
          <cell r="Q32">
            <v>2119</v>
          </cell>
          <cell r="R32">
            <v>2326</v>
          </cell>
          <cell r="S32">
            <v>4260</v>
          </cell>
          <cell r="T32">
            <v>1097</v>
          </cell>
          <cell r="U32">
            <v>9802</v>
          </cell>
          <cell r="V32">
            <v>436</v>
          </cell>
          <cell r="W32">
            <v>1315</v>
          </cell>
          <cell r="X32">
            <v>4935</v>
          </cell>
          <cell r="Y32">
            <v>2032</v>
          </cell>
          <cell r="Z32">
            <v>8718</v>
          </cell>
          <cell r="AA32">
            <v>30234</v>
          </cell>
        </row>
        <row r="33">
          <cell r="H33" t="str">
            <v>PPZ0A0</v>
          </cell>
          <cell r="I33" t="str">
            <v>Better CTO</v>
          </cell>
          <cell r="J33">
            <v>0</v>
          </cell>
          <cell r="K33">
            <v>0</v>
          </cell>
          <cell r="L33">
            <v>0</v>
          </cell>
          <cell r="M33">
            <v>40</v>
          </cell>
          <cell r="N33">
            <v>649</v>
          </cell>
          <cell r="O33">
            <v>932</v>
          </cell>
          <cell r="P33">
            <v>1621</v>
          </cell>
          <cell r="Q33">
            <v>724</v>
          </cell>
          <cell r="R33">
            <v>1063</v>
          </cell>
          <cell r="S33">
            <v>1250</v>
          </cell>
          <cell r="T33">
            <v>1212</v>
          </cell>
          <cell r="U33">
            <v>4249</v>
          </cell>
          <cell r="V33">
            <v>5751</v>
          </cell>
          <cell r="W33">
            <v>1800</v>
          </cell>
          <cell r="X33">
            <v>1500</v>
          </cell>
          <cell r="Y33">
            <v>300</v>
          </cell>
          <cell r="Z33">
            <v>9351</v>
          </cell>
          <cell r="AA33">
            <v>15221</v>
          </cell>
        </row>
        <row r="34">
          <cell r="H34" t="str">
            <v>PPM9419</v>
          </cell>
          <cell r="I34" t="str">
            <v>Best BTR</v>
          </cell>
          <cell r="J34">
            <v>0</v>
          </cell>
          <cell r="K34">
            <v>0</v>
          </cell>
          <cell r="L34">
            <v>163</v>
          </cell>
          <cell r="M34">
            <v>1584</v>
          </cell>
          <cell r="N34">
            <v>3034</v>
          </cell>
          <cell r="O34">
            <v>1955</v>
          </cell>
          <cell r="P34">
            <v>6736</v>
          </cell>
          <cell r="Q34">
            <v>1703</v>
          </cell>
          <cell r="R34">
            <v>1138</v>
          </cell>
          <cell r="S34">
            <v>2305</v>
          </cell>
          <cell r="T34">
            <v>722</v>
          </cell>
          <cell r="U34">
            <v>5868</v>
          </cell>
          <cell r="V34">
            <v>163</v>
          </cell>
          <cell r="W34">
            <v>160</v>
          </cell>
          <cell r="X34">
            <v>2328</v>
          </cell>
          <cell r="Y34">
            <v>2575</v>
          </cell>
          <cell r="Z34">
            <v>5226</v>
          </cell>
          <cell r="AA34">
            <v>17830</v>
          </cell>
        </row>
        <row r="35">
          <cell r="H35" t="str">
            <v>PPM9619</v>
          </cell>
          <cell r="I35" t="str">
            <v>Ultimate BTR</v>
          </cell>
          <cell r="J35">
            <v>0</v>
          </cell>
          <cell r="K35">
            <v>150</v>
          </cell>
          <cell r="L35">
            <v>150</v>
          </cell>
          <cell r="M35">
            <v>150</v>
          </cell>
          <cell r="N35">
            <v>150</v>
          </cell>
          <cell r="O35">
            <v>150</v>
          </cell>
          <cell r="P35">
            <v>0</v>
          </cell>
          <cell r="Q35">
            <v>150</v>
          </cell>
          <cell r="R35">
            <v>54</v>
          </cell>
          <cell r="S35">
            <v>696</v>
          </cell>
          <cell r="T35">
            <v>352</v>
          </cell>
          <cell r="U35">
            <v>1102</v>
          </cell>
          <cell r="V35">
            <v>2</v>
          </cell>
          <cell r="W35">
            <v>150</v>
          </cell>
          <cell r="X35">
            <v>150</v>
          </cell>
          <cell r="Y35">
            <v>150</v>
          </cell>
          <cell r="Z35">
            <v>452</v>
          </cell>
          <cell r="AA35">
            <v>1554</v>
          </cell>
        </row>
        <row r="36">
          <cell r="H36" t="str">
            <v>PPZ0A1</v>
          </cell>
          <cell r="I36" t="str">
            <v>Best CTO</v>
          </cell>
          <cell r="J36">
            <v>0</v>
          </cell>
          <cell r="K36">
            <v>0</v>
          </cell>
          <cell r="L36">
            <v>0</v>
          </cell>
          <cell r="M36">
            <v>89</v>
          </cell>
          <cell r="N36">
            <v>331</v>
          </cell>
          <cell r="O36">
            <v>526</v>
          </cell>
          <cell r="P36">
            <v>946</v>
          </cell>
          <cell r="Q36">
            <v>551</v>
          </cell>
          <cell r="R36">
            <v>551</v>
          </cell>
          <cell r="S36">
            <v>494</v>
          </cell>
          <cell r="T36">
            <v>550</v>
          </cell>
          <cell r="U36">
            <v>2146</v>
          </cell>
          <cell r="V36">
            <v>3338</v>
          </cell>
          <cell r="W36">
            <v>950</v>
          </cell>
          <cell r="X36">
            <v>800</v>
          </cell>
          <cell r="Y36">
            <v>300</v>
          </cell>
          <cell r="Z36">
            <v>5388</v>
          </cell>
          <cell r="AA36">
            <v>8480</v>
          </cell>
        </row>
        <row r="37">
          <cell r="H37" t="str">
            <v>Total</v>
          </cell>
          <cell r="I37">
            <v>0</v>
          </cell>
          <cell r="J37">
            <v>0</v>
          </cell>
          <cell r="K37">
            <v>0</v>
          </cell>
          <cell r="L37">
            <v>2490</v>
          </cell>
          <cell r="M37">
            <v>14430</v>
          </cell>
          <cell r="N37">
            <v>14651</v>
          </cell>
          <cell r="O37">
            <v>13941</v>
          </cell>
          <cell r="P37">
            <v>45512</v>
          </cell>
          <cell r="Q37">
            <v>13132</v>
          </cell>
          <cell r="R37">
            <v>13541</v>
          </cell>
          <cell r="S37">
            <v>18940</v>
          </cell>
          <cell r="T37">
            <v>10103</v>
          </cell>
          <cell r="U37">
            <v>55716</v>
          </cell>
          <cell r="V37">
            <v>25895</v>
          </cell>
          <cell r="W37">
            <v>11496</v>
          </cell>
          <cell r="X37">
            <v>39043</v>
          </cell>
          <cell r="Y37">
            <v>22386</v>
          </cell>
          <cell r="Z37">
            <v>98820</v>
          </cell>
          <cell r="AA37">
            <v>200048</v>
          </cell>
        </row>
        <row r="38">
          <cell r="H38" t="str">
            <v>Cum Total</v>
          </cell>
          <cell r="I38">
            <v>0</v>
          </cell>
          <cell r="J38">
            <v>0</v>
          </cell>
          <cell r="K38">
            <v>0</v>
          </cell>
          <cell r="L38">
            <v>2490</v>
          </cell>
          <cell r="M38">
            <v>16920</v>
          </cell>
          <cell r="N38">
            <v>31571</v>
          </cell>
          <cell r="O38">
            <v>45512</v>
          </cell>
          <cell r="P38">
            <v>0</v>
          </cell>
          <cell r="Q38">
            <v>58644</v>
          </cell>
          <cell r="R38">
            <v>72185</v>
          </cell>
          <cell r="S38">
            <v>91125</v>
          </cell>
          <cell r="T38">
            <v>101228</v>
          </cell>
          <cell r="U38">
            <v>0</v>
          </cell>
          <cell r="V38">
            <v>127123</v>
          </cell>
          <cell r="W38">
            <v>138619</v>
          </cell>
          <cell r="X38">
            <v>177662</v>
          </cell>
          <cell r="Y38">
            <v>200048</v>
          </cell>
        </row>
        <row r="41">
          <cell r="H41" t="str">
            <v>PPM9426</v>
          </cell>
          <cell r="I41" t="str">
            <v>Good BTR</v>
          </cell>
          <cell r="J41">
            <v>0</v>
          </cell>
          <cell r="K41">
            <v>0</v>
          </cell>
          <cell r="L41">
            <v>0</v>
          </cell>
          <cell r="M41">
            <v>4917</v>
          </cell>
          <cell r="N41">
            <v>2771</v>
          </cell>
          <cell r="O41">
            <v>2364</v>
          </cell>
          <cell r="P41">
            <v>10052</v>
          </cell>
          <cell r="Q41">
            <v>947</v>
          </cell>
          <cell r="R41">
            <v>1001</v>
          </cell>
          <cell r="S41">
            <v>0</v>
          </cell>
          <cell r="T41">
            <v>140</v>
          </cell>
          <cell r="U41">
            <v>2088</v>
          </cell>
          <cell r="V41">
            <v>250</v>
          </cell>
          <cell r="W41">
            <v>300</v>
          </cell>
          <cell r="X41">
            <v>1000</v>
          </cell>
          <cell r="Y41">
            <v>810</v>
          </cell>
          <cell r="Z41">
            <v>2360</v>
          </cell>
          <cell r="AA41">
            <v>14500</v>
          </cell>
        </row>
        <row r="42">
          <cell r="H42" t="str">
            <v>PPZ0A7</v>
          </cell>
          <cell r="I42" t="str">
            <v>Good CTO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414</v>
          </cell>
          <cell r="O42">
            <v>418</v>
          </cell>
          <cell r="P42">
            <v>832</v>
          </cell>
          <cell r="Q42">
            <v>301</v>
          </cell>
          <cell r="R42">
            <v>580</v>
          </cell>
          <cell r="S42">
            <v>475</v>
          </cell>
          <cell r="T42">
            <v>306</v>
          </cell>
          <cell r="U42">
            <v>1662</v>
          </cell>
          <cell r="V42">
            <v>1219</v>
          </cell>
          <cell r="W42">
            <v>300</v>
          </cell>
          <cell r="X42">
            <v>300</v>
          </cell>
          <cell r="Y42">
            <v>287</v>
          </cell>
          <cell r="Z42">
            <v>2106</v>
          </cell>
          <cell r="AA42">
            <v>4600</v>
          </cell>
        </row>
        <row r="43">
          <cell r="H43" t="str">
            <v>PPM9418</v>
          </cell>
          <cell r="I43" t="str">
            <v>Better BTR</v>
          </cell>
          <cell r="J43">
            <v>0</v>
          </cell>
          <cell r="K43">
            <v>0</v>
          </cell>
          <cell r="L43">
            <v>0</v>
          </cell>
          <cell r="M43">
            <v>2323</v>
          </cell>
          <cell r="N43">
            <v>1830</v>
          </cell>
          <cell r="O43">
            <v>2438</v>
          </cell>
          <cell r="P43">
            <v>6591</v>
          </cell>
          <cell r="Q43">
            <v>2298</v>
          </cell>
          <cell r="R43">
            <v>11</v>
          </cell>
          <cell r="S43">
            <v>200</v>
          </cell>
          <cell r="T43">
            <v>205</v>
          </cell>
          <cell r="U43">
            <v>2714</v>
          </cell>
          <cell r="V43">
            <v>150</v>
          </cell>
          <cell r="W43">
            <v>200</v>
          </cell>
          <cell r="X43">
            <v>800</v>
          </cell>
          <cell r="Y43">
            <v>745</v>
          </cell>
          <cell r="Z43">
            <v>1895</v>
          </cell>
          <cell r="AA43">
            <v>11200</v>
          </cell>
        </row>
        <row r="44">
          <cell r="H44" t="str">
            <v>PPZ0A0</v>
          </cell>
          <cell r="I44" t="str">
            <v>Better CTO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420</v>
          </cell>
          <cell r="O44">
            <v>340</v>
          </cell>
          <cell r="P44">
            <v>760</v>
          </cell>
          <cell r="Q44">
            <v>213</v>
          </cell>
          <cell r="R44">
            <v>485</v>
          </cell>
          <cell r="S44">
            <v>340</v>
          </cell>
          <cell r="T44">
            <v>222</v>
          </cell>
          <cell r="U44">
            <v>1260</v>
          </cell>
          <cell r="V44">
            <v>1088</v>
          </cell>
          <cell r="W44">
            <v>150</v>
          </cell>
          <cell r="X44">
            <v>150</v>
          </cell>
          <cell r="Y44">
            <v>192</v>
          </cell>
          <cell r="Z44">
            <v>1580</v>
          </cell>
          <cell r="AA44">
            <v>3600</v>
          </cell>
        </row>
        <row r="45">
          <cell r="H45" t="str">
            <v>PPM9419</v>
          </cell>
          <cell r="I45" t="str">
            <v>Best BTR</v>
          </cell>
          <cell r="J45">
            <v>0</v>
          </cell>
          <cell r="K45">
            <v>0</v>
          </cell>
          <cell r="L45">
            <v>0</v>
          </cell>
          <cell r="M45">
            <v>1235</v>
          </cell>
          <cell r="N45">
            <v>436</v>
          </cell>
          <cell r="O45">
            <v>2028</v>
          </cell>
          <cell r="P45">
            <v>3699</v>
          </cell>
          <cell r="Q45">
            <v>968</v>
          </cell>
          <cell r="R45">
            <v>226</v>
          </cell>
          <cell r="S45">
            <v>236</v>
          </cell>
          <cell r="T45">
            <v>481</v>
          </cell>
          <cell r="U45">
            <v>1911</v>
          </cell>
          <cell r="V45">
            <v>400</v>
          </cell>
          <cell r="W45">
            <v>100</v>
          </cell>
          <cell r="X45">
            <v>100</v>
          </cell>
          <cell r="Y45">
            <v>490</v>
          </cell>
          <cell r="Z45">
            <v>1090</v>
          </cell>
          <cell r="AA45">
            <v>6700</v>
          </cell>
        </row>
        <row r="46">
          <cell r="H46" t="str">
            <v>PPM9619</v>
          </cell>
          <cell r="I46" t="str">
            <v>Ultimate BTR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H47" t="str">
            <v>PPZ0A1</v>
          </cell>
          <cell r="I47" t="str">
            <v>Best CTO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187</v>
          </cell>
          <cell r="O47">
            <v>200</v>
          </cell>
          <cell r="P47">
            <v>387</v>
          </cell>
          <cell r="Q47">
            <v>164</v>
          </cell>
          <cell r="R47">
            <v>154</v>
          </cell>
          <cell r="S47">
            <v>127</v>
          </cell>
          <cell r="T47">
            <v>505</v>
          </cell>
          <cell r="U47">
            <v>950</v>
          </cell>
          <cell r="V47">
            <v>1793</v>
          </cell>
          <cell r="W47">
            <v>100</v>
          </cell>
          <cell r="X47">
            <v>70</v>
          </cell>
          <cell r="Y47">
            <v>0</v>
          </cell>
          <cell r="Z47">
            <v>1963</v>
          </cell>
          <cell r="AA47">
            <v>3300</v>
          </cell>
        </row>
        <row r="48">
          <cell r="H48" t="str">
            <v>Total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8475</v>
          </cell>
          <cell r="N48">
            <v>6058</v>
          </cell>
          <cell r="O48">
            <v>7788</v>
          </cell>
          <cell r="P48">
            <v>22321</v>
          </cell>
          <cell r="Q48">
            <v>4891</v>
          </cell>
          <cell r="R48">
            <v>2457</v>
          </cell>
          <cell r="S48">
            <v>1378</v>
          </cell>
          <cell r="T48">
            <v>1859</v>
          </cell>
          <cell r="U48">
            <v>10585</v>
          </cell>
          <cell r="V48">
            <v>4900</v>
          </cell>
          <cell r="W48">
            <v>1150</v>
          </cell>
          <cell r="X48">
            <v>2420</v>
          </cell>
          <cell r="Y48">
            <v>2524</v>
          </cell>
          <cell r="Z48">
            <v>10994</v>
          </cell>
          <cell r="AA48">
            <v>43900</v>
          </cell>
        </row>
        <row r="49">
          <cell r="H49" t="str">
            <v>Cum Total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8475</v>
          </cell>
          <cell r="N49">
            <v>14533</v>
          </cell>
          <cell r="O49">
            <v>22321</v>
          </cell>
          <cell r="P49">
            <v>0</v>
          </cell>
          <cell r="Q49">
            <v>27212</v>
          </cell>
          <cell r="R49">
            <v>29669</v>
          </cell>
          <cell r="S49">
            <v>31047</v>
          </cell>
          <cell r="T49">
            <v>32906</v>
          </cell>
          <cell r="U49">
            <v>0</v>
          </cell>
          <cell r="V49">
            <v>37806</v>
          </cell>
          <cell r="W49">
            <v>38956</v>
          </cell>
          <cell r="X49">
            <v>41376</v>
          </cell>
          <cell r="Y49">
            <v>43900</v>
          </cell>
        </row>
        <row r="52">
          <cell r="H52" t="str">
            <v>PPM9426</v>
          </cell>
          <cell r="I52" t="str">
            <v>Good BTR</v>
          </cell>
          <cell r="J52">
            <v>0</v>
          </cell>
          <cell r="K52">
            <v>0</v>
          </cell>
          <cell r="L52">
            <v>406</v>
          </cell>
          <cell r="M52">
            <v>2674</v>
          </cell>
          <cell r="N52">
            <v>2554</v>
          </cell>
          <cell r="O52">
            <v>2301</v>
          </cell>
          <cell r="P52">
            <v>7935</v>
          </cell>
          <cell r="Q52">
            <v>854</v>
          </cell>
          <cell r="R52">
            <v>1053</v>
          </cell>
          <cell r="S52">
            <v>551</v>
          </cell>
          <cell r="T52">
            <v>3</v>
          </cell>
          <cell r="U52">
            <v>2461</v>
          </cell>
          <cell r="V52">
            <v>0</v>
          </cell>
          <cell r="W52">
            <v>0</v>
          </cell>
          <cell r="X52">
            <v>200</v>
          </cell>
          <cell r="Y52">
            <v>350</v>
          </cell>
          <cell r="Z52">
            <v>550</v>
          </cell>
          <cell r="AA52">
            <v>10946</v>
          </cell>
        </row>
        <row r="53">
          <cell r="H53" t="str">
            <v>PPZ0A7</v>
          </cell>
          <cell r="I53" t="str">
            <v>Good CTO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178</v>
          </cell>
          <cell r="O53">
            <v>448</v>
          </cell>
          <cell r="P53">
            <v>626</v>
          </cell>
          <cell r="Q53">
            <v>171</v>
          </cell>
          <cell r="R53">
            <v>245</v>
          </cell>
          <cell r="S53">
            <v>180</v>
          </cell>
          <cell r="T53">
            <v>268</v>
          </cell>
          <cell r="U53">
            <v>864</v>
          </cell>
          <cell r="V53">
            <v>202</v>
          </cell>
          <cell r="W53">
            <v>250</v>
          </cell>
          <cell r="X53">
            <v>250</v>
          </cell>
          <cell r="Y53">
            <v>250</v>
          </cell>
          <cell r="Z53">
            <v>952</v>
          </cell>
          <cell r="AA53">
            <v>2442</v>
          </cell>
        </row>
        <row r="54">
          <cell r="H54" t="str">
            <v>PPM9418</v>
          </cell>
          <cell r="I54" t="str">
            <v>Better BTR</v>
          </cell>
          <cell r="J54">
            <v>0</v>
          </cell>
          <cell r="K54">
            <v>0</v>
          </cell>
          <cell r="L54">
            <v>198</v>
          </cell>
          <cell r="M54">
            <v>487</v>
          </cell>
          <cell r="N54">
            <v>2098</v>
          </cell>
          <cell r="O54">
            <v>571</v>
          </cell>
          <cell r="P54">
            <v>3354</v>
          </cell>
          <cell r="Q54">
            <v>211</v>
          </cell>
          <cell r="R54">
            <v>170</v>
          </cell>
          <cell r="S54">
            <v>220</v>
          </cell>
          <cell r="T54">
            <v>0</v>
          </cell>
          <cell r="U54">
            <v>601</v>
          </cell>
          <cell r="V54">
            <v>0</v>
          </cell>
          <cell r="W54">
            <v>0</v>
          </cell>
          <cell r="X54">
            <v>50</v>
          </cell>
          <cell r="Y54">
            <v>50</v>
          </cell>
          <cell r="Z54">
            <v>100</v>
          </cell>
          <cell r="AA54">
            <v>4055</v>
          </cell>
        </row>
        <row r="55">
          <cell r="H55" t="str">
            <v>PPZ0A0</v>
          </cell>
          <cell r="I55" t="str">
            <v>Better CTO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21</v>
          </cell>
          <cell r="O55">
            <v>113</v>
          </cell>
          <cell r="P55">
            <v>134</v>
          </cell>
          <cell r="Q55">
            <v>36</v>
          </cell>
          <cell r="R55">
            <v>66</v>
          </cell>
          <cell r="S55">
            <v>55</v>
          </cell>
          <cell r="T55">
            <v>61</v>
          </cell>
          <cell r="U55">
            <v>218</v>
          </cell>
          <cell r="V55">
            <v>100</v>
          </cell>
          <cell r="W55">
            <v>80</v>
          </cell>
          <cell r="X55">
            <v>80</v>
          </cell>
          <cell r="Y55">
            <v>60</v>
          </cell>
          <cell r="Z55">
            <v>320</v>
          </cell>
          <cell r="AA55">
            <v>672</v>
          </cell>
        </row>
        <row r="56">
          <cell r="H56" t="str">
            <v>PPM9419</v>
          </cell>
          <cell r="I56" t="str">
            <v>Best BTR</v>
          </cell>
          <cell r="J56">
            <v>0</v>
          </cell>
          <cell r="K56">
            <v>0</v>
          </cell>
          <cell r="L56">
            <v>0</v>
          </cell>
          <cell r="M56">
            <v>663</v>
          </cell>
          <cell r="N56">
            <v>1102</v>
          </cell>
          <cell r="O56">
            <v>977</v>
          </cell>
          <cell r="P56">
            <v>2742</v>
          </cell>
          <cell r="Q56">
            <v>281</v>
          </cell>
          <cell r="R56">
            <v>170</v>
          </cell>
          <cell r="S56">
            <v>219</v>
          </cell>
          <cell r="T56">
            <v>1</v>
          </cell>
          <cell r="U56">
            <v>671</v>
          </cell>
          <cell r="V56">
            <v>0</v>
          </cell>
          <cell r="W56">
            <v>0</v>
          </cell>
          <cell r="X56">
            <v>143</v>
          </cell>
          <cell r="Y56">
            <v>100</v>
          </cell>
          <cell r="Z56">
            <v>243</v>
          </cell>
          <cell r="AA56">
            <v>3656</v>
          </cell>
        </row>
        <row r="57">
          <cell r="H57" t="str">
            <v>PPM9619</v>
          </cell>
          <cell r="I57" t="str">
            <v>Ultimate BTR</v>
          </cell>
          <cell r="J57">
            <v>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0</v>
          </cell>
          <cell r="Q57">
            <v>10</v>
          </cell>
          <cell r="R57">
            <v>33</v>
          </cell>
          <cell r="S57">
            <v>7</v>
          </cell>
          <cell r="T57">
            <v>30</v>
          </cell>
          <cell r="U57">
            <v>70</v>
          </cell>
          <cell r="V57">
            <v>0</v>
          </cell>
          <cell r="W57">
            <v>0</v>
          </cell>
          <cell r="X57">
            <v>10</v>
          </cell>
          <cell r="Y57">
            <v>5</v>
          </cell>
          <cell r="Z57">
            <v>15</v>
          </cell>
          <cell r="AA57">
            <v>85</v>
          </cell>
        </row>
        <row r="58">
          <cell r="H58" t="str">
            <v>PPZ0A1</v>
          </cell>
          <cell r="I58" t="str">
            <v>Best CTO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64</v>
          </cell>
          <cell r="O58">
            <v>146</v>
          </cell>
          <cell r="P58">
            <v>210</v>
          </cell>
          <cell r="Q58">
            <v>58</v>
          </cell>
          <cell r="R58">
            <v>97</v>
          </cell>
          <cell r="S58">
            <v>63</v>
          </cell>
          <cell r="T58">
            <v>87</v>
          </cell>
          <cell r="U58">
            <v>305</v>
          </cell>
          <cell r="V58">
            <v>115</v>
          </cell>
          <cell r="W58">
            <v>50</v>
          </cell>
          <cell r="X58">
            <v>100</v>
          </cell>
          <cell r="Y58">
            <v>100</v>
          </cell>
          <cell r="Z58">
            <v>365</v>
          </cell>
          <cell r="AA58">
            <v>880</v>
          </cell>
        </row>
        <row r="59">
          <cell r="H59" t="str">
            <v>Total</v>
          </cell>
          <cell r="I59">
            <v>0</v>
          </cell>
          <cell r="J59">
            <v>0</v>
          </cell>
          <cell r="K59">
            <v>0</v>
          </cell>
          <cell r="L59">
            <v>604</v>
          </cell>
          <cell r="M59">
            <v>3824</v>
          </cell>
          <cell r="N59">
            <v>6017</v>
          </cell>
          <cell r="O59">
            <v>4556</v>
          </cell>
          <cell r="P59">
            <v>15001</v>
          </cell>
          <cell r="Q59">
            <v>1611</v>
          </cell>
          <cell r="R59">
            <v>1834</v>
          </cell>
          <cell r="S59">
            <v>1295</v>
          </cell>
          <cell r="T59">
            <v>450</v>
          </cell>
          <cell r="U59">
            <v>5190</v>
          </cell>
          <cell r="V59">
            <v>417</v>
          </cell>
          <cell r="W59">
            <v>380</v>
          </cell>
          <cell r="X59">
            <v>833</v>
          </cell>
          <cell r="Y59">
            <v>915</v>
          </cell>
          <cell r="Z59">
            <v>2545</v>
          </cell>
          <cell r="AA59">
            <v>22736</v>
          </cell>
        </row>
        <row r="60">
          <cell r="H60" t="str">
            <v>Cum Total</v>
          </cell>
          <cell r="I60">
            <v>0</v>
          </cell>
          <cell r="J60">
            <v>0</v>
          </cell>
          <cell r="K60">
            <v>0</v>
          </cell>
          <cell r="L60">
            <v>604</v>
          </cell>
          <cell r="M60">
            <v>4428</v>
          </cell>
          <cell r="N60">
            <v>10445</v>
          </cell>
          <cell r="O60">
            <v>15001</v>
          </cell>
          <cell r="P60">
            <v>0</v>
          </cell>
          <cell r="Q60">
            <v>16612</v>
          </cell>
          <cell r="R60">
            <v>18446</v>
          </cell>
          <cell r="S60">
            <v>19741</v>
          </cell>
          <cell r="T60">
            <v>20191</v>
          </cell>
          <cell r="U60">
            <v>0</v>
          </cell>
          <cell r="V60">
            <v>20608</v>
          </cell>
          <cell r="W60">
            <v>20988</v>
          </cell>
          <cell r="X60">
            <v>21821</v>
          </cell>
          <cell r="Y60">
            <v>22736</v>
          </cell>
        </row>
        <row r="63">
          <cell r="H63" t="str">
            <v>PPM9426</v>
          </cell>
          <cell r="I63" t="str">
            <v>Good BTR</v>
          </cell>
          <cell r="J63">
            <v>0</v>
          </cell>
          <cell r="K63">
            <v>0</v>
          </cell>
          <cell r="L63">
            <v>0</v>
          </cell>
          <cell r="M63">
            <v>881</v>
          </cell>
          <cell r="N63">
            <v>398</v>
          </cell>
          <cell r="O63">
            <v>774</v>
          </cell>
          <cell r="P63">
            <v>2053</v>
          </cell>
          <cell r="Q63">
            <v>7</v>
          </cell>
          <cell r="R63">
            <v>713</v>
          </cell>
          <cell r="S63">
            <v>390</v>
          </cell>
          <cell r="T63">
            <v>723</v>
          </cell>
          <cell r="U63">
            <v>1833</v>
          </cell>
          <cell r="V63">
            <v>906</v>
          </cell>
          <cell r="W63">
            <v>517</v>
          </cell>
          <cell r="X63">
            <v>467</v>
          </cell>
          <cell r="Y63">
            <v>430</v>
          </cell>
          <cell r="Z63">
            <v>2320</v>
          </cell>
          <cell r="AA63">
            <v>6206</v>
          </cell>
        </row>
        <row r="64">
          <cell r="H64" t="str">
            <v>PPZ0A7</v>
          </cell>
          <cell r="I64" t="str">
            <v>Good CTO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97</v>
          </cell>
          <cell r="O64">
            <v>65</v>
          </cell>
          <cell r="P64">
            <v>162</v>
          </cell>
          <cell r="Q64">
            <v>39</v>
          </cell>
          <cell r="R64">
            <v>76</v>
          </cell>
          <cell r="S64">
            <v>68</v>
          </cell>
          <cell r="T64">
            <v>170</v>
          </cell>
          <cell r="U64">
            <v>353</v>
          </cell>
          <cell r="V64">
            <v>647</v>
          </cell>
          <cell r="W64">
            <v>80</v>
          </cell>
          <cell r="X64">
            <v>80</v>
          </cell>
          <cell r="Y64">
            <v>80</v>
          </cell>
          <cell r="Z64">
            <v>887</v>
          </cell>
          <cell r="AA64">
            <v>1402</v>
          </cell>
        </row>
        <row r="65">
          <cell r="H65" t="str">
            <v>PPM9418</v>
          </cell>
          <cell r="I65" t="str">
            <v>Better BTR</v>
          </cell>
          <cell r="J65">
            <v>0</v>
          </cell>
          <cell r="K65">
            <v>0</v>
          </cell>
          <cell r="L65">
            <v>0</v>
          </cell>
          <cell r="M65">
            <v>116</v>
          </cell>
          <cell r="N65">
            <v>349</v>
          </cell>
          <cell r="O65">
            <v>614</v>
          </cell>
          <cell r="P65">
            <v>1079</v>
          </cell>
          <cell r="Q65">
            <v>105</v>
          </cell>
          <cell r="R65">
            <v>165</v>
          </cell>
          <cell r="S65">
            <v>233</v>
          </cell>
          <cell r="T65">
            <v>125</v>
          </cell>
          <cell r="U65">
            <v>628</v>
          </cell>
          <cell r="V65">
            <v>520</v>
          </cell>
          <cell r="W65">
            <v>195</v>
          </cell>
          <cell r="X65">
            <v>220</v>
          </cell>
          <cell r="Y65">
            <v>200</v>
          </cell>
          <cell r="Z65">
            <v>1135</v>
          </cell>
          <cell r="AA65">
            <v>2842</v>
          </cell>
        </row>
        <row r="66">
          <cell r="H66" t="str">
            <v>PPZ0A0</v>
          </cell>
          <cell r="I66" t="str">
            <v>Better CTO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16</v>
          </cell>
          <cell r="O66">
            <v>18</v>
          </cell>
          <cell r="P66">
            <v>34</v>
          </cell>
          <cell r="Q66">
            <v>28</v>
          </cell>
          <cell r="R66">
            <v>29</v>
          </cell>
          <cell r="S66">
            <v>26</v>
          </cell>
          <cell r="T66">
            <v>33</v>
          </cell>
          <cell r="U66">
            <v>116</v>
          </cell>
          <cell r="V66">
            <v>37</v>
          </cell>
          <cell r="W66">
            <v>40</v>
          </cell>
          <cell r="X66">
            <v>40</v>
          </cell>
          <cell r="Y66">
            <v>40</v>
          </cell>
          <cell r="Z66">
            <v>157</v>
          </cell>
          <cell r="AA66">
            <v>307</v>
          </cell>
        </row>
        <row r="67">
          <cell r="H67" t="str">
            <v>PPM9419</v>
          </cell>
          <cell r="I67" t="str">
            <v>Best BTR</v>
          </cell>
          <cell r="J67">
            <v>0</v>
          </cell>
          <cell r="K67">
            <v>0</v>
          </cell>
          <cell r="L67">
            <v>0</v>
          </cell>
          <cell r="M67">
            <v>125</v>
          </cell>
          <cell r="N67">
            <v>158</v>
          </cell>
          <cell r="O67">
            <v>374</v>
          </cell>
          <cell r="P67">
            <v>657</v>
          </cell>
          <cell r="Q67">
            <v>246</v>
          </cell>
          <cell r="R67">
            <v>149</v>
          </cell>
          <cell r="S67">
            <v>215</v>
          </cell>
          <cell r="T67">
            <v>214</v>
          </cell>
          <cell r="U67">
            <v>824</v>
          </cell>
          <cell r="V67">
            <v>116</v>
          </cell>
          <cell r="W67">
            <v>213</v>
          </cell>
          <cell r="X67">
            <v>295</v>
          </cell>
          <cell r="Y67">
            <v>135</v>
          </cell>
          <cell r="Z67">
            <v>759</v>
          </cell>
          <cell r="AA67">
            <v>2240</v>
          </cell>
        </row>
        <row r="68">
          <cell r="H68" t="str">
            <v>PPM9619</v>
          </cell>
          <cell r="I68" t="str">
            <v>Ultimate BTR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H69" t="str">
            <v>PPZ0A1</v>
          </cell>
          <cell r="I69" t="str">
            <v>Best CTO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24</v>
          </cell>
          <cell r="O69">
            <v>30</v>
          </cell>
          <cell r="P69">
            <v>54</v>
          </cell>
          <cell r="Q69">
            <v>32</v>
          </cell>
          <cell r="R69">
            <v>26</v>
          </cell>
          <cell r="S69">
            <v>31</v>
          </cell>
          <cell r="T69">
            <v>36</v>
          </cell>
          <cell r="U69">
            <v>125</v>
          </cell>
          <cell r="V69">
            <v>35</v>
          </cell>
          <cell r="W69">
            <v>35</v>
          </cell>
          <cell r="X69">
            <v>35</v>
          </cell>
          <cell r="Y69">
            <v>35</v>
          </cell>
          <cell r="Z69">
            <v>140</v>
          </cell>
          <cell r="AA69">
            <v>319</v>
          </cell>
        </row>
        <row r="70">
          <cell r="H70" t="str">
            <v>Total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1122</v>
          </cell>
          <cell r="N70">
            <v>1042</v>
          </cell>
          <cell r="O70">
            <v>1875</v>
          </cell>
          <cell r="P70">
            <v>4039</v>
          </cell>
          <cell r="Q70">
            <v>457</v>
          </cell>
          <cell r="R70">
            <v>1158</v>
          </cell>
          <cell r="S70">
            <v>963</v>
          </cell>
          <cell r="T70">
            <v>1301</v>
          </cell>
          <cell r="U70">
            <v>3879</v>
          </cell>
          <cell r="V70">
            <v>2261</v>
          </cell>
          <cell r="W70">
            <v>1080</v>
          </cell>
          <cell r="X70">
            <v>1137</v>
          </cell>
          <cell r="Y70">
            <v>920</v>
          </cell>
          <cell r="Z70">
            <v>5398</v>
          </cell>
          <cell r="AA70">
            <v>13316</v>
          </cell>
        </row>
        <row r="71">
          <cell r="H71" t="str">
            <v>Cum Total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1122</v>
          </cell>
          <cell r="N71">
            <v>2164</v>
          </cell>
          <cell r="O71">
            <v>4039</v>
          </cell>
          <cell r="P71">
            <v>0</v>
          </cell>
          <cell r="Q71">
            <v>4496</v>
          </cell>
          <cell r="R71">
            <v>5654</v>
          </cell>
          <cell r="S71">
            <v>6617</v>
          </cell>
          <cell r="T71">
            <v>7918</v>
          </cell>
          <cell r="U71">
            <v>0</v>
          </cell>
          <cell r="V71">
            <v>10179</v>
          </cell>
          <cell r="W71">
            <v>11259</v>
          </cell>
          <cell r="X71">
            <v>12396</v>
          </cell>
          <cell r="Y71">
            <v>13316</v>
          </cell>
        </row>
      </sheetData>
      <sheetData sheetId="1" refreshError="1">
        <row r="7">
          <cell r="H7" t="str">
            <v>PPM9427</v>
          </cell>
          <cell r="I7" t="str">
            <v>EDU BTR</v>
          </cell>
          <cell r="J7">
            <v>0</v>
          </cell>
          <cell r="K7">
            <v>1000</v>
          </cell>
          <cell r="L7">
            <v>1000</v>
          </cell>
          <cell r="M7">
            <v>1000</v>
          </cell>
          <cell r="N7">
            <v>500</v>
          </cell>
          <cell r="O7">
            <v>500</v>
          </cell>
          <cell r="P7">
            <v>4000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4000</v>
          </cell>
        </row>
        <row r="8">
          <cell r="H8" t="str">
            <v>PPM9432</v>
          </cell>
          <cell r="I8" t="str">
            <v>5pk</v>
          </cell>
          <cell r="J8">
            <v>0</v>
          </cell>
          <cell r="K8">
            <v>370</v>
          </cell>
          <cell r="L8">
            <v>370</v>
          </cell>
          <cell r="M8">
            <v>370</v>
          </cell>
          <cell r="N8">
            <v>370</v>
          </cell>
          <cell r="O8">
            <v>375</v>
          </cell>
          <cell r="P8">
            <v>1855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1855</v>
          </cell>
        </row>
        <row r="9">
          <cell r="H9" t="str">
            <v>PPM9420</v>
          </cell>
          <cell r="I9" t="str">
            <v>5pk/APX</v>
          </cell>
          <cell r="J9">
            <v>0</v>
          </cell>
          <cell r="K9">
            <v>800</v>
          </cell>
          <cell r="L9">
            <v>800</v>
          </cell>
          <cell r="M9">
            <v>800</v>
          </cell>
          <cell r="N9">
            <v>800</v>
          </cell>
          <cell r="O9">
            <v>800</v>
          </cell>
          <cell r="P9">
            <v>4000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</row>
        <row r="10">
          <cell r="H10" t="str">
            <v>PPK1625</v>
          </cell>
          <cell r="I10" t="str">
            <v>EDU NO-ODD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1">
          <cell r="H11" t="str">
            <v>PPZ0A8</v>
          </cell>
          <cell r="I11" t="str">
            <v>EDU CTO</v>
          </cell>
          <cell r="J11">
            <v>0</v>
          </cell>
          <cell r="K11">
            <v>500</v>
          </cell>
          <cell r="L11">
            <v>500</v>
          </cell>
          <cell r="M11">
            <v>500</v>
          </cell>
          <cell r="N11">
            <v>500</v>
          </cell>
          <cell r="O11">
            <v>500</v>
          </cell>
          <cell r="P11">
            <v>2500</v>
          </cell>
          <cell r="Q11">
            <v>500</v>
          </cell>
          <cell r="R11">
            <v>500</v>
          </cell>
          <cell r="S11">
            <v>500</v>
          </cell>
          <cell r="T11">
            <v>500</v>
          </cell>
          <cell r="U11">
            <v>2000</v>
          </cell>
          <cell r="V11">
            <v>500</v>
          </cell>
          <cell r="W11">
            <v>500</v>
          </cell>
          <cell r="X11">
            <v>0</v>
          </cell>
          <cell r="Y11">
            <v>0</v>
          </cell>
          <cell r="Z11">
            <v>1000</v>
          </cell>
          <cell r="AA11">
            <v>5500</v>
          </cell>
        </row>
        <row r="12">
          <cell r="H12" t="str">
            <v>PPM9426</v>
          </cell>
          <cell r="I12" t="str">
            <v>Good BTR</v>
          </cell>
          <cell r="J12">
            <v>0</v>
          </cell>
          <cell r="K12">
            <v>3700</v>
          </cell>
          <cell r="L12">
            <v>3700</v>
          </cell>
          <cell r="M12">
            <v>3700</v>
          </cell>
          <cell r="N12">
            <v>3700</v>
          </cell>
          <cell r="O12">
            <v>3700</v>
          </cell>
          <cell r="P12">
            <v>18500</v>
          </cell>
          <cell r="Q12">
            <v>5050</v>
          </cell>
          <cell r="R12">
            <v>5050</v>
          </cell>
          <cell r="S12">
            <v>5050</v>
          </cell>
          <cell r="T12">
            <v>5050</v>
          </cell>
          <cell r="U12">
            <v>20200</v>
          </cell>
          <cell r="V12">
            <v>4850</v>
          </cell>
          <cell r="W12">
            <v>4795</v>
          </cell>
          <cell r="X12">
            <v>4895</v>
          </cell>
          <cell r="Y12">
            <v>0</v>
          </cell>
          <cell r="Z12">
            <v>14540</v>
          </cell>
          <cell r="AA12">
            <v>53240</v>
          </cell>
        </row>
        <row r="13">
          <cell r="H13" t="str">
            <v>PPM9564</v>
          </cell>
          <cell r="I13" t="str">
            <v>5pk/Combo/APX</v>
          </cell>
          <cell r="J13">
            <v>0</v>
          </cell>
          <cell r="K13">
            <v>2000</v>
          </cell>
          <cell r="L13">
            <v>2000</v>
          </cell>
          <cell r="M13">
            <v>2000</v>
          </cell>
          <cell r="N13">
            <v>2000</v>
          </cell>
          <cell r="O13">
            <v>318</v>
          </cell>
          <cell r="P13">
            <v>8318</v>
          </cell>
          <cell r="Q13">
            <v>1250</v>
          </cell>
          <cell r="R13">
            <v>1250</v>
          </cell>
          <cell r="S13">
            <v>1250</v>
          </cell>
          <cell r="T13">
            <v>1250</v>
          </cell>
          <cell r="U13">
            <v>5000</v>
          </cell>
          <cell r="V13">
            <v>1000</v>
          </cell>
          <cell r="W13">
            <v>1000</v>
          </cell>
          <cell r="X13">
            <v>1000</v>
          </cell>
          <cell r="Y13">
            <v>0</v>
          </cell>
          <cell r="Z13">
            <v>3000</v>
          </cell>
          <cell r="AA13">
            <v>16318</v>
          </cell>
        </row>
        <row r="14">
          <cell r="H14" t="str">
            <v>PPZ0A7</v>
          </cell>
          <cell r="I14" t="str">
            <v>Good CTO</v>
          </cell>
          <cell r="J14">
            <v>0</v>
          </cell>
          <cell r="K14">
            <v>3198</v>
          </cell>
          <cell r="L14">
            <v>3198</v>
          </cell>
          <cell r="M14">
            <v>3198</v>
          </cell>
          <cell r="N14">
            <v>3198</v>
          </cell>
          <cell r="O14">
            <v>3198</v>
          </cell>
          <cell r="P14">
            <v>15990</v>
          </cell>
          <cell r="Q14">
            <v>2198</v>
          </cell>
          <cell r="R14">
            <v>2198</v>
          </cell>
          <cell r="S14">
            <v>2198</v>
          </cell>
          <cell r="T14">
            <v>2198</v>
          </cell>
          <cell r="U14">
            <v>8792</v>
          </cell>
          <cell r="V14">
            <v>585</v>
          </cell>
          <cell r="W14">
            <v>585</v>
          </cell>
          <cell r="X14">
            <v>585</v>
          </cell>
          <cell r="Y14">
            <v>60</v>
          </cell>
          <cell r="Z14">
            <v>1815</v>
          </cell>
          <cell r="AA14">
            <v>26597</v>
          </cell>
        </row>
        <row r="15">
          <cell r="H15" t="str">
            <v>PPM9418</v>
          </cell>
          <cell r="I15" t="str">
            <v>Better BTR</v>
          </cell>
          <cell r="J15">
            <v>0</v>
          </cell>
          <cell r="K15">
            <v>3750</v>
          </cell>
          <cell r="L15">
            <v>3250</v>
          </cell>
          <cell r="M15">
            <v>3250</v>
          </cell>
          <cell r="N15">
            <v>3250</v>
          </cell>
          <cell r="O15">
            <v>3250</v>
          </cell>
          <cell r="P15">
            <v>16750</v>
          </cell>
          <cell r="Q15">
            <v>2700</v>
          </cell>
          <cell r="R15">
            <v>2700</v>
          </cell>
          <cell r="S15">
            <v>2700</v>
          </cell>
          <cell r="T15">
            <v>2700</v>
          </cell>
          <cell r="U15">
            <v>10800</v>
          </cell>
          <cell r="V15">
            <v>3440</v>
          </cell>
          <cell r="W15">
            <v>2450</v>
          </cell>
          <cell r="X15">
            <v>2450</v>
          </cell>
          <cell r="Y15">
            <v>1200</v>
          </cell>
          <cell r="Z15">
            <v>9540</v>
          </cell>
          <cell r="AA15">
            <v>37090</v>
          </cell>
        </row>
        <row r="16">
          <cell r="H16" t="str">
            <v>PPZ0A0</v>
          </cell>
          <cell r="I16" t="str">
            <v>Better CTO</v>
          </cell>
          <cell r="J16">
            <v>0</v>
          </cell>
          <cell r="K16">
            <v>885</v>
          </cell>
          <cell r="L16">
            <v>785</v>
          </cell>
          <cell r="M16">
            <v>785</v>
          </cell>
          <cell r="N16">
            <v>785</v>
          </cell>
          <cell r="O16">
            <v>785</v>
          </cell>
          <cell r="P16">
            <v>4025</v>
          </cell>
          <cell r="Q16">
            <v>885</v>
          </cell>
          <cell r="R16">
            <v>785</v>
          </cell>
          <cell r="S16">
            <v>785</v>
          </cell>
          <cell r="T16">
            <v>785</v>
          </cell>
          <cell r="U16">
            <v>3240</v>
          </cell>
          <cell r="V16">
            <v>785</v>
          </cell>
          <cell r="W16">
            <v>785</v>
          </cell>
          <cell r="X16">
            <v>785</v>
          </cell>
          <cell r="Y16">
            <v>0</v>
          </cell>
          <cell r="Z16">
            <v>2355</v>
          </cell>
          <cell r="AA16">
            <v>9620</v>
          </cell>
        </row>
        <row r="17">
          <cell r="H17" t="str">
            <v>PPM9419</v>
          </cell>
          <cell r="I17" t="str">
            <v>Best BTR</v>
          </cell>
          <cell r="J17">
            <v>0</v>
          </cell>
          <cell r="K17">
            <v>1965</v>
          </cell>
          <cell r="L17">
            <v>1965</v>
          </cell>
          <cell r="M17">
            <v>1965</v>
          </cell>
          <cell r="N17">
            <v>1965</v>
          </cell>
          <cell r="O17">
            <v>1965</v>
          </cell>
          <cell r="P17">
            <v>9825</v>
          </cell>
          <cell r="Q17">
            <v>1775</v>
          </cell>
          <cell r="R17">
            <v>1775</v>
          </cell>
          <cell r="S17">
            <v>1775</v>
          </cell>
          <cell r="T17">
            <v>1775</v>
          </cell>
          <cell r="U17">
            <v>7100</v>
          </cell>
          <cell r="V17">
            <v>1765</v>
          </cell>
          <cell r="W17">
            <v>1735</v>
          </cell>
          <cell r="X17">
            <v>1265</v>
          </cell>
          <cell r="Y17">
            <v>0</v>
          </cell>
          <cell r="Z17">
            <v>4765</v>
          </cell>
          <cell r="AA17">
            <v>21690</v>
          </cell>
        </row>
        <row r="18">
          <cell r="H18" t="str">
            <v>PPM9619</v>
          </cell>
          <cell r="I18" t="str">
            <v>Ultimate BTR</v>
          </cell>
          <cell r="J18">
            <v>0</v>
          </cell>
          <cell r="K18">
            <v>160</v>
          </cell>
          <cell r="L18">
            <v>160</v>
          </cell>
          <cell r="M18">
            <v>160</v>
          </cell>
          <cell r="N18">
            <v>160</v>
          </cell>
          <cell r="O18">
            <v>160</v>
          </cell>
          <cell r="P18">
            <v>800</v>
          </cell>
          <cell r="Q18">
            <v>160</v>
          </cell>
          <cell r="R18">
            <v>160</v>
          </cell>
          <cell r="S18">
            <v>160</v>
          </cell>
          <cell r="T18">
            <v>160</v>
          </cell>
          <cell r="U18">
            <v>640</v>
          </cell>
          <cell r="V18">
            <v>160</v>
          </cell>
          <cell r="W18">
            <v>160</v>
          </cell>
          <cell r="X18">
            <v>160</v>
          </cell>
          <cell r="Y18">
            <v>0</v>
          </cell>
          <cell r="Z18">
            <v>480</v>
          </cell>
          <cell r="AA18">
            <v>1920</v>
          </cell>
        </row>
        <row r="19">
          <cell r="H19" t="str">
            <v>PPZ0A1</v>
          </cell>
          <cell r="I19" t="str">
            <v>Best CTO</v>
          </cell>
          <cell r="J19">
            <v>0</v>
          </cell>
          <cell r="K19">
            <v>700</v>
          </cell>
          <cell r="L19">
            <v>700</v>
          </cell>
          <cell r="M19">
            <v>700</v>
          </cell>
          <cell r="N19">
            <v>700</v>
          </cell>
          <cell r="O19">
            <v>700</v>
          </cell>
          <cell r="P19">
            <v>3500</v>
          </cell>
          <cell r="Q19">
            <v>700</v>
          </cell>
          <cell r="R19">
            <v>700</v>
          </cell>
          <cell r="S19">
            <v>700</v>
          </cell>
          <cell r="T19">
            <v>700</v>
          </cell>
          <cell r="U19">
            <v>2800</v>
          </cell>
          <cell r="V19">
            <v>700</v>
          </cell>
          <cell r="W19">
            <v>700</v>
          </cell>
          <cell r="X19">
            <v>470</v>
          </cell>
          <cell r="Y19">
            <v>0</v>
          </cell>
          <cell r="Z19">
            <v>1870</v>
          </cell>
          <cell r="AA19">
            <v>8170</v>
          </cell>
        </row>
        <row r="20">
          <cell r="H20" t="str">
            <v>Total</v>
          </cell>
          <cell r="I20">
            <v>0</v>
          </cell>
          <cell r="J20">
            <v>0</v>
          </cell>
          <cell r="K20">
            <v>19028</v>
          </cell>
          <cell r="L20">
            <v>18428</v>
          </cell>
          <cell r="M20">
            <v>18428</v>
          </cell>
          <cell r="N20">
            <v>17928</v>
          </cell>
          <cell r="O20">
            <v>16251</v>
          </cell>
          <cell r="P20">
            <v>90063</v>
          </cell>
          <cell r="Q20">
            <v>15218</v>
          </cell>
          <cell r="R20">
            <v>15118</v>
          </cell>
          <cell r="S20">
            <v>15118</v>
          </cell>
          <cell r="T20">
            <v>15118</v>
          </cell>
          <cell r="U20">
            <v>60572</v>
          </cell>
          <cell r="V20">
            <v>13785</v>
          </cell>
          <cell r="W20">
            <v>12710</v>
          </cell>
          <cell r="X20">
            <v>11610</v>
          </cell>
          <cell r="Y20">
            <v>1260</v>
          </cell>
          <cell r="Z20">
            <v>39365</v>
          </cell>
          <cell r="AA20">
            <v>190000</v>
          </cell>
        </row>
        <row r="21">
          <cell r="H21" t="str">
            <v>Cum Total</v>
          </cell>
          <cell r="I21">
            <v>0</v>
          </cell>
          <cell r="J21">
            <v>0</v>
          </cell>
          <cell r="K21">
            <v>19028</v>
          </cell>
          <cell r="L21">
            <v>37456</v>
          </cell>
          <cell r="M21">
            <v>55884</v>
          </cell>
          <cell r="N21">
            <v>73812</v>
          </cell>
          <cell r="O21">
            <v>90063</v>
          </cell>
          <cell r="P21">
            <v>0</v>
          </cell>
          <cell r="Q21">
            <v>105281</v>
          </cell>
          <cell r="R21">
            <v>120399</v>
          </cell>
          <cell r="S21">
            <v>135517</v>
          </cell>
          <cell r="T21">
            <v>150635</v>
          </cell>
          <cell r="U21">
            <v>0</v>
          </cell>
          <cell r="V21">
            <v>164420</v>
          </cell>
          <cell r="W21">
            <v>177130</v>
          </cell>
          <cell r="X21">
            <v>188740</v>
          </cell>
          <cell r="Y21">
            <v>190000</v>
          </cell>
        </row>
        <row r="24">
          <cell r="H24" t="str">
            <v>PPM9427</v>
          </cell>
          <cell r="I24" t="str">
            <v>EDU BTR</v>
          </cell>
          <cell r="J24">
            <v>0</v>
          </cell>
          <cell r="K24">
            <v>1000</v>
          </cell>
          <cell r="L24">
            <v>1000</v>
          </cell>
          <cell r="M24">
            <v>1000</v>
          </cell>
          <cell r="N24">
            <v>500</v>
          </cell>
          <cell r="O24">
            <v>500</v>
          </cell>
          <cell r="P24">
            <v>4000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4000</v>
          </cell>
        </row>
        <row r="25">
          <cell r="H25" t="str">
            <v>PPM9432</v>
          </cell>
          <cell r="I25" t="str">
            <v>5pk</v>
          </cell>
          <cell r="J25">
            <v>0</v>
          </cell>
          <cell r="K25">
            <v>370</v>
          </cell>
          <cell r="L25">
            <v>370</v>
          </cell>
          <cell r="M25">
            <v>370</v>
          </cell>
          <cell r="N25">
            <v>370</v>
          </cell>
          <cell r="O25">
            <v>375</v>
          </cell>
          <cell r="P25">
            <v>1855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1855</v>
          </cell>
        </row>
        <row r="26">
          <cell r="H26" t="str">
            <v>PPM9420</v>
          </cell>
          <cell r="I26" t="str">
            <v>5pk/APX</v>
          </cell>
          <cell r="J26">
            <v>0</v>
          </cell>
          <cell r="K26">
            <v>800</v>
          </cell>
          <cell r="L26">
            <v>800</v>
          </cell>
          <cell r="M26">
            <v>800</v>
          </cell>
          <cell r="N26">
            <v>800</v>
          </cell>
          <cell r="O26">
            <v>800</v>
          </cell>
          <cell r="P26">
            <v>4000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4000</v>
          </cell>
        </row>
        <row r="27">
          <cell r="H27" t="str">
            <v>PPK1625</v>
          </cell>
          <cell r="I27" t="str">
            <v>EDU NO-ODD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H28" t="str">
            <v>PPZ0A8</v>
          </cell>
          <cell r="I28" t="str">
            <v>EDU CTO</v>
          </cell>
          <cell r="J28">
            <v>0</v>
          </cell>
          <cell r="K28">
            <v>500</v>
          </cell>
          <cell r="L28">
            <v>500</v>
          </cell>
          <cell r="M28">
            <v>500</v>
          </cell>
          <cell r="N28">
            <v>500</v>
          </cell>
          <cell r="O28">
            <v>500</v>
          </cell>
          <cell r="P28">
            <v>2500</v>
          </cell>
          <cell r="Q28">
            <v>500</v>
          </cell>
          <cell r="R28">
            <v>500</v>
          </cell>
          <cell r="S28">
            <v>500</v>
          </cell>
          <cell r="T28">
            <v>500</v>
          </cell>
          <cell r="U28">
            <v>2000</v>
          </cell>
          <cell r="V28">
            <v>500</v>
          </cell>
          <cell r="W28">
            <v>500</v>
          </cell>
          <cell r="X28">
            <v>0</v>
          </cell>
          <cell r="Y28">
            <v>0</v>
          </cell>
          <cell r="Z28">
            <v>1000</v>
          </cell>
          <cell r="AA28">
            <v>5500</v>
          </cell>
        </row>
        <row r="29">
          <cell r="H29" t="str">
            <v>PPM9426</v>
          </cell>
          <cell r="I29" t="str">
            <v>Good BTR</v>
          </cell>
          <cell r="J29">
            <v>0</v>
          </cell>
          <cell r="K29">
            <v>1000</v>
          </cell>
          <cell r="L29">
            <v>1000</v>
          </cell>
          <cell r="M29">
            <v>1000</v>
          </cell>
          <cell r="N29">
            <v>1000</v>
          </cell>
          <cell r="O29">
            <v>1000</v>
          </cell>
          <cell r="P29">
            <v>5000</v>
          </cell>
          <cell r="Q29">
            <v>2500</v>
          </cell>
          <cell r="R29">
            <v>2500</v>
          </cell>
          <cell r="S29">
            <v>2500</v>
          </cell>
          <cell r="T29">
            <v>2500</v>
          </cell>
          <cell r="U29">
            <v>10000</v>
          </cell>
          <cell r="V29">
            <v>2500</v>
          </cell>
          <cell r="W29">
            <v>2500</v>
          </cell>
          <cell r="X29">
            <v>2500</v>
          </cell>
          <cell r="Y29">
            <v>0</v>
          </cell>
          <cell r="Z29">
            <v>7500</v>
          </cell>
          <cell r="AA29">
            <v>22500</v>
          </cell>
        </row>
        <row r="30">
          <cell r="H30" t="str">
            <v>PPM9564</v>
          </cell>
          <cell r="I30" t="str">
            <v>5pk/Combo/APX</v>
          </cell>
          <cell r="J30">
            <v>0</v>
          </cell>
          <cell r="K30">
            <v>2000</v>
          </cell>
          <cell r="L30">
            <v>2000</v>
          </cell>
          <cell r="M30">
            <v>2000</v>
          </cell>
          <cell r="N30">
            <v>2000</v>
          </cell>
          <cell r="O30">
            <v>318</v>
          </cell>
          <cell r="P30">
            <v>8318</v>
          </cell>
          <cell r="Q30">
            <v>1250</v>
          </cell>
          <cell r="R30">
            <v>1250</v>
          </cell>
          <cell r="S30">
            <v>1250</v>
          </cell>
          <cell r="T30">
            <v>1250</v>
          </cell>
          <cell r="U30">
            <v>5000</v>
          </cell>
          <cell r="V30">
            <v>1000</v>
          </cell>
          <cell r="W30">
            <v>1000</v>
          </cell>
          <cell r="X30">
            <v>1000</v>
          </cell>
          <cell r="Y30">
            <v>0</v>
          </cell>
          <cell r="Z30">
            <v>3000</v>
          </cell>
          <cell r="AA30">
            <v>16318</v>
          </cell>
        </row>
        <row r="31">
          <cell r="H31" t="str">
            <v>PPZ0A7</v>
          </cell>
          <cell r="I31" t="str">
            <v>Good CTO</v>
          </cell>
          <cell r="J31">
            <v>0</v>
          </cell>
          <cell r="K31">
            <v>2613</v>
          </cell>
          <cell r="L31">
            <v>2613</v>
          </cell>
          <cell r="M31">
            <v>2613</v>
          </cell>
          <cell r="N31">
            <v>2613</v>
          </cell>
          <cell r="O31">
            <v>2613</v>
          </cell>
          <cell r="P31">
            <v>13065</v>
          </cell>
          <cell r="Q31">
            <v>1613</v>
          </cell>
          <cell r="R31">
            <v>1613</v>
          </cell>
          <cell r="S31">
            <v>1613</v>
          </cell>
          <cell r="T31">
            <v>1613</v>
          </cell>
          <cell r="U31">
            <v>6452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19517</v>
          </cell>
        </row>
        <row r="32">
          <cell r="H32" t="str">
            <v>PPM9418</v>
          </cell>
          <cell r="I32" t="str">
            <v>Better BTR</v>
          </cell>
          <cell r="J32">
            <v>0</v>
          </cell>
          <cell r="K32">
            <v>2000</v>
          </cell>
          <cell r="L32">
            <v>1500</v>
          </cell>
          <cell r="M32">
            <v>1500</v>
          </cell>
          <cell r="N32">
            <v>1500</v>
          </cell>
          <cell r="O32">
            <v>1500</v>
          </cell>
          <cell r="P32">
            <v>8000</v>
          </cell>
          <cell r="Q32">
            <v>1000</v>
          </cell>
          <cell r="R32">
            <v>1000</v>
          </cell>
          <cell r="S32">
            <v>1000</v>
          </cell>
          <cell r="T32">
            <v>1000</v>
          </cell>
          <cell r="U32">
            <v>4000</v>
          </cell>
          <cell r="V32">
            <v>1000</v>
          </cell>
          <cell r="W32">
            <v>750</v>
          </cell>
          <cell r="X32">
            <v>750</v>
          </cell>
          <cell r="Y32">
            <v>0</v>
          </cell>
          <cell r="Z32">
            <v>2500</v>
          </cell>
          <cell r="AA32">
            <v>14500</v>
          </cell>
        </row>
        <row r="33">
          <cell r="H33" t="str">
            <v>PPZ0A0</v>
          </cell>
          <cell r="I33" t="str">
            <v>Better CTO</v>
          </cell>
          <cell r="J33">
            <v>0</v>
          </cell>
          <cell r="K33">
            <v>500</v>
          </cell>
          <cell r="L33">
            <v>500</v>
          </cell>
          <cell r="M33">
            <v>500</v>
          </cell>
          <cell r="N33">
            <v>500</v>
          </cell>
          <cell r="O33">
            <v>500</v>
          </cell>
          <cell r="P33">
            <v>2500</v>
          </cell>
          <cell r="Q33">
            <v>500</v>
          </cell>
          <cell r="R33">
            <v>500</v>
          </cell>
          <cell r="S33">
            <v>500</v>
          </cell>
          <cell r="T33">
            <v>500</v>
          </cell>
          <cell r="U33">
            <v>2000</v>
          </cell>
          <cell r="V33">
            <v>500</v>
          </cell>
          <cell r="W33">
            <v>500</v>
          </cell>
          <cell r="X33">
            <v>500</v>
          </cell>
          <cell r="Y33">
            <v>0</v>
          </cell>
          <cell r="Z33">
            <v>1500</v>
          </cell>
          <cell r="AA33">
            <v>6000</v>
          </cell>
        </row>
        <row r="34">
          <cell r="H34" t="str">
            <v>PPM9419</v>
          </cell>
          <cell r="I34" t="str">
            <v>Best BTR</v>
          </cell>
          <cell r="J34">
            <v>0</v>
          </cell>
          <cell r="K34">
            <v>1000</v>
          </cell>
          <cell r="L34">
            <v>1000</v>
          </cell>
          <cell r="M34">
            <v>1000</v>
          </cell>
          <cell r="N34">
            <v>1000</v>
          </cell>
          <cell r="O34">
            <v>1000</v>
          </cell>
          <cell r="P34">
            <v>5000</v>
          </cell>
          <cell r="Q34">
            <v>800</v>
          </cell>
          <cell r="R34">
            <v>800</v>
          </cell>
          <cell r="S34">
            <v>800</v>
          </cell>
          <cell r="T34">
            <v>800</v>
          </cell>
          <cell r="U34">
            <v>3200</v>
          </cell>
          <cell r="V34">
            <v>800</v>
          </cell>
          <cell r="W34">
            <v>800</v>
          </cell>
          <cell r="X34">
            <v>800</v>
          </cell>
          <cell r="Y34">
            <v>0</v>
          </cell>
          <cell r="Z34">
            <v>2400</v>
          </cell>
          <cell r="AA34">
            <v>10600</v>
          </cell>
        </row>
        <row r="35">
          <cell r="H35" t="str">
            <v>PPM9619</v>
          </cell>
          <cell r="I35" t="str">
            <v>Ultimate BTR</v>
          </cell>
          <cell r="J35">
            <v>0</v>
          </cell>
          <cell r="K35">
            <v>150</v>
          </cell>
          <cell r="L35">
            <v>150</v>
          </cell>
          <cell r="M35">
            <v>150</v>
          </cell>
          <cell r="N35">
            <v>150</v>
          </cell>
          <cell r="O35">
            <v>150</v>
          </cell>
          <cell r="P35">
            <v>750</v>
          </cell>
          <cell r="Q35">
            <v>150</v>
          </cell>
          <cell r="R35">
            <v>150</v>
          </cell>
          <cell r="S35">
            <v>150</v>
          </cell>
          <cell r="T35">
            <v>150</v>
          </cell>
          <cell r="U35">
            <v>600</v>
          </cell>
          <cell r="V35">
            <v>150</v>
          </cell>
          <cell r="W35">
            <v>150</v>
          </cell>
          <cell r="X35">
            <v>150</v>
          </cell>
          <cell r="Y35">
            <v>0</v>
          </cell>
          <cell r="Z35">
            <v>450</v>
          </cell>
          <cell r="AA35">
            <v>1800</v>
          </cell>
        </row>
        <row r="36">
          <cell r="H36" t="str">
            <v>PPZ0A1</v>
          </cell>
          <cell r="I36" t="str">
            <v>Best CTO</v>
          </cell>
          <cell r="J36">
            <v>0</v>
          </cell>
          <cell r="K36">
            <v>400</v>
          </cell>
          <cell r="L36">
            <v>400</v>
          </cell>
          <cell r="M36">
            <v>400</v>
          </cell>
          <cell r="N36">
            <v>400</v>
          </cell>
          <cell r="O36">
            <v>400</v>
          </cell>
          <cell r="P36">
            <v>2000</v>
          </cell>
          <cell r="Q36">
            <v>400</v>
          </cell>
          <cell r="R36">
            <v>400</v>
          </cell>
          <cell r="S36">
            <v>400</v>
          </cell>
          <cell r="T36">
            <v>400</v>
          </cell>
          <cell r="U36">
            <v>1600</v>
          </cell>
          <cell r="V36">
            <v>400</v>
          </cell>
          <cell r="W36">
            <v>400</v>
          </cell>
          <cell r="X36">
            <v>400</v>
          </cell>
          <cell r="Y36">
            <v>0</v>
          </cell>
          <cell r="Z36">
            <v>1200</v>
          </cell>
          <cell r="AA36">
            <v>4800</v>
          </cell>
        </row>
        <row r="37">
          <cell r="H37" t="str">
            <v>Total</v>
          </cell>
          <cell r="I37">
            <v>0</v>
          </cell>
          <cell r="J37">
            <v>0</v>
          </cell>
          <cell r="K37">
            <v>12333</v>
          </cell>
          <cell r="L37">
            <v>11833</v>
          </cell>
          <cell r="M37">
            <v>11833</v>
          </cell>
          <cell r="N37">
            <v>11333</v>
          </cell>
          <cell r="O37">
            <v>9656</v>
          </cell>
          <cell r="P37">
            <v>56988</v>
          </cell>
          <cell r="Q37">
            <v>8713</v>
          </cell>
          <cell r="R37">
            <v>8713</v>
          </cell>
          <cell r="S37">
            <v>8713</v>
          </cell>
          <cell r="T37">
            <v>8713</v>
          </cell>
          <cell r="U37">
            <v>34852</v>
          </cell>
          <cell r="V37">
            <v>6850</v>
          </cell>
          <cell r="W37">
            <v>6600</v>
          </cell>
          <cell r="X37">
            <v>6100</v>
          </cell>
          <cell r="Y37">
            <v>0</v>
          </cell>
          <cell r="Z37">
            <v>19550</v>
          </cell>
          <cell r="AA37">
            <v>111390</v>
          </cell>
        </row>
        <row r="38">
          <cell r="H38" t="str">
            <v>Cum Total</v>
          </cell>
          <cell r="I38">
            <v>0</v>
          </cell>
          <cell r="J38">
            <v>0</v>
          </cell>
          <cell r="K38">
            <v>12333</v>
          </cell>
          <cell r="L38">
            <v>24166</v>
          </cell>
          <cell r="M38">
            <v>35999</v>
          </cell>
          <cell r="N38">
            <v>47332</v>
          </cell>
          <cell r="O38">
            <v>56988</v>
          </cell>
          <cell r="P38">
            <v>0</v>
          </cell>
          <cell r="Q38">
            <v>65701</v>
          </cell>
          <cell r="R38">
            <v>74414</v>
          </cell>
          <cell r="S38">
            <v>83127</v>
          </cell>
          <cell r="T38">
            <v>91840</v>
          </cell>
          <cell r="U38">
            <v>0</v>
          </cell>
          <cell r="V38">
            <v>98690</v>
          </cell>
          <cell r="W38">
            <v>105290</v>
          </cell>
          <cell r="X38">
            <v>111390</v>
          </cell>
          <cell r="Y38">
            <v>111390</v>
          </cell>
        </row>
        <row r="41">
          <cell r="H41" t="str">
            <v>PPM9426</v>
          </cell>
          <cell r="I41" t="str">
            <v>Good BTR</v>
          </cell>
          <cell r="J41">
            <v>0</v>
          </cell>
          <cell r="K41">
            <v>1400</v>
          </cell>
          <cell r="L41">
            <v>1400</v>
          </cell>
          <cell r="M41">
            <v>1400</v>
          </cell>
          <cell r="N41">
            <v>1400</v>
          </cell>
          <cell r="O41">
            <v>1400</v>
          </cell>
          <cell r="P41">
            <v>7000</v>
          </cell>
          <cell r="Q41">
            <v>1200</v>
          </cell>
          <cell r="R41">
            <v>1200</v>
          </cell>
          <cell r="S41">
            <v>1200</v>
          </cell>
          <cell r="T41">
            <v>1200</v>
          </cell>
          <cell r="U41">
            <v>4800</v>
          </cell>
          <cell r="V41">
            <v>1000</v>
          </cell>
          <cell r="W41">
            <v>945</v>
          </cell>
          <cell r="X41">
            <v>1045</v>
          </cell>
          <cell r="Y41">
            <v>0</v>
          </cell>
          <cell r="Z41">
            <v>2990</v>
          </cell>
          <cell r="AA41">
            <v>14790</v>
          </cell>
        </row>
        <row r="42">
          <cell r="H42" t="str">
            <v>PPZ0A7</v>
          </cell>
          <cell r="I42" t="str">
            <v>Good CTO</v>
          </cell>
          <cell r="J42">
            <v>0</v>
          </cell>
          <cell r="K42">
            <v>225</v>
          </cell>
          <cell r="L42">
            <v>225</v>
          </cell>
          <cell r="M42">
            <v>225</v>
          </cell>
          <cell r="N42">
            <v>225</v>
          </cell>
          <cell r="O42">
            <v>225</v>
          </cell>
          <cell r="P42">
            <v>1125</v>
          </cell>
          <cell r="Q42">
            <v>225</v>
          </cell>
          <cell r="R42">
            <v>225</v>
          </cell>
          <cell r="S42">
            <v>225</v>
          </cell>
          <cell r="T42">
            <v>225</v>
          </cell>
          <cell r="U42">
            <v>900</v>
          </cell>
          <cell r="V42">
            <v>225</v>
          </cell>
          <cell r="W42">
            <v>225</v>
          </cell>
          <cell r="X42">
            <v>225</v>
          </cell>
          <cell r="Y42">
            <v>0</v>
          </cell>
          <cell r="Z42">
            <v>675</v>
          </cell>
          <cell r="AA42">
            <v>2700</v>
          </cell>
        </row>
        <row r="43">
          <cell r="H43" t="str">
            <v>PPM9418</v>
          </cell>
          <cell r="I43" t="str">
            <v>Better BTR</v>
          </cell>
          <cell r="J43">
            <v>0</v>
          </cell>
          <cell r="K43">
            <v>1200</v>
          </cell>
          <cell r="L43">
            <v>1200</v>
          </cell>
          <cell r="M43">
            <v>1200</v>
          </cell>
          <cell r="N43">
            <v>1200</v>
          </cell>
          <cell r="O43">
            <v>1200</v>
          </cell>
          <cell r="P43">
            <v>6000</v>
          </cell>
          <cell r="Q43">
            <v>1200</v>
          </cell>
          <cell r="R43">
            <v>1200</v>
          </cell>
          <cell r="S43">
            <v>1200</v>
          </cell>
          <cell r="T43">
            <v>1200</v>
          </cell>
          <cell r="U43">
            <v>4800</v>
          </cell>
          <cell r="V43">
            <v>1940</v>
          </cell>
          <cell r="W43">
            <v>1200</v>
          </cell>
          <cell r="X43">
            <v>1200</v>
          </cell>
          <cell r="Y43">
            <v>1200</v>
          </cell>
          <cell r="Z43">
            <v>5540</v>
          </cell>
          <cell r="AA43">
            <v>16340</v>
          </cell>
        </row>
        <row r="44">
          <cell r="H44" t="str">
            <v>PPZ0A0</v>
          </cell>
          <cell r="I44" t="str">
            <v>Better CTO</v>
          </cell>
          <cell r="J44">
            <v>0</v>
          </cell>
          <cell r="K44">
            <v>180</v>
          </cell>
          <cell r="L44">
            <v>180</v>
          </cell>
          <cell r="M44">
            <v>180</v>
          </cell>
          <cell r="N44">
            <v>180</v>
          </cell>
          <cell r="O44">
            <v>180</v>
          </cell>
          <cell r="P44">
            <v>900</v>
          </cell>
          <cell r="Q44">
            <v>180</v>
          </cell>
          <cell r="R44">
            <v>180</v>
          </cell>
          <cell r="S44">
            <v>180</v>
          </cell>
          <cell r="T44">
            <v>180</v>
          </cell>
          <cell r="U44">
            <v>720</v>
          </cell>
          <cell r="V44">
            <v>180</v>
          </cell>
          <cell r="W44">
            <v>180</v>
          </cell>
          <cell r="X44">
            <v>180</v>
          </cell>
          <cell r="Y44">
            <v>0</v>
          </cell>
          <cell r="Z44">
            <v>540</v>
          </cell>
          <cell r="AA44">
            <v>2160</v>
          </cell>
        </row>
        <row r="45">
          <cell r="H45" t="str">
            <v>PPM9419</v>
          </cell>
          <cell r="I45" t="str">
            <v>Best BTR</v>
          </cell>
          <cell r="J45">
            <v>0</v>
          </cell>
          <cell r="K45">
            <v>500</v>
          </cell>
          <cell r="L45">
            <v>500</v>
          </cell>
          <cell r="M45">
            <v>500</v>
          </cell>
          <cell r="N45">
            <v>500</v>
          </cell>
          <cell r="O45">
            <v>500</v>
          </cell>
          <cell r="P45">
            <v>2500</v>
          </cell>
          <cell r="Q45">
            <v>500</v>
          </cell>
          <cell r="R45">
            <v>500</v>
          </cell>
          <cell r="S45">
            <v>500</v>
          </cell>
          <cell r="T45">
            <v>500</v>
          </cell>
          <cell r="U45">
            <v>2000</v>
          </cell>
          <cell r="V45">
            <v>500</v>
          </cell>
          <cell r="W45">
            <v>470</v>
          </cell>
          <cell r="X45">
            <v>0</v>
          </cell>
          <cell r="Y45">
            <v>0</v>
          </cell>
          <cell r="Z45">
            <v>970</v>
          </cell>
          <cell r="AA45">
            <v>5470</v>
          </cell>
        </row>
        <row r="46">
          <cell r="H46" t="str">
            <v>PPM9619</v>
          </cell>
          <cell r="I46" t="str">
            <v>Ultimate BTR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H47" t="str">
            <v>PPZ0A1</v>
          </cell>
          <cell r="I47" t="str">
            <v>Best CTO</v>
          </cell>
          <cell r="J47">
            <v>0</v>
          </cell>
          <cell r="K47">
            <v>230</v>
          </cell>
          <cell r="L47">
            <v>230</v>
          </cell>
          <cell r="M47">
            <v>230</v>
          </cell>
          <cell r="N47">
            <v>230</v>
          </cell>
          <cell r="O47">
            <v>230</v>
          </cell>
          <cell r="P47">
            <v>1150</v>
          </cell>
          <cell r="Q47">
            <v>230</v>
          </cell>
          <cell r="R47">
            <v>230</v>
          </cell>
          <cell r="S47">
            <v>230</v>
          </cell>
          <cell r="T47">
            <v>230</v>
          </cell>
          <cell r="U47">
            <v>920</v>
          </cell>
          <cell r="V47">
            <v>230</v>
          </cell>
          <cell r="W47">
            <v>230</v>
          </cell>
          <cell r="X47">
            <v>0</v>
          </cell>
          <cell r="Y47">
            <v>0</v>
          </cell>
          <cell r="Z47">
            <v>460</v>
          </cell>
          <cell r="AA47">
            <v>2530</v>
          </cell>
        </row>
        <row r="48">
          <cell r="H48" t="str">
            <v>Total</v>
          </cell>
          <cell r="I48">
            <v>0</v>
          </cell>
          <cell r="J48">
            <v>0</v>
          </cell>
          <cell r="K48">
            <v>3735</v>
          </cell>
          <cell r="L48">
            <v>3735</v>
          </cell>
          <cell r="M48">
            <v>3735</v>
          </cell>
          <cell r="N48">
            <v>3735</v>
          </cell>
          <cell r="O48">
            <v>3735</v>
          </cell>
          <cell r="P48">
            <v>18675</v>
          </cell>
          <cell r="Q48">
            <v>3535</v>
          </cell>
          <cell r="R48">
            <v>3535</v>
          </cell>
          <cell r="S48">
            <v>3535</v>
          </cell>
          <cell r="T48">
            <v>3535</v>
          </cell>
          <cell r="U48">
            <v>14140</v>
          </cell>
          <cell r="V48">
            <v>4075</v>
          </cell>
          <cell r="W48">
            <v>3250</v>
          </cell>
          <cell r="X48">
            <v>2650</v>
          </cell>
          <cell r="Y48">
            <v>1200</v>
          </cell>
          <cell r="Z48">
            <v>11175</v>
          </cell>
          <cell r="AA48">
            <v>43990</v>
          </cell>
        </row>
        <row r="49">
          <cell r="H49" t="str">
            <v>Cum Total</v>
          </cell>
          <cell r="I49">
            <v>0</v>
          </cell>
          <cell r="J49">
            <v>0</v>
          </cell>
          <cell r="K49">
            <v>3735</v>
          </cell>
          <cell r="L49">
            <v>7470</v>
          </cell>
          <cell r="M49">
            <v>11205</v>
          </cell>
          <cell r="N49">
            <v>14940</v>
          </cell>
          <cell r="O49">
            <v>18675</v>
          </cell>
          <cell r="P49">
            <v>0</v>
          </cell>
          <cell r="Q49">
            <v>22210</v>
          </cell>
          <cell r="R49">
            <v>25745</v>
          </cell>
          <cell r="S49">
            <v>29280</v>
          </cell>
          <cell r="T49">
            <v>32815</v>
          </cell>
          <cell r="U49">
            <v>0</v>
          </cell>
          <cell r="V49">
            <v>36890</v>
          </cell>
          <cell r="W49">
            <v>40140</v>
          </cell>
          <cell r="X49">
            <v>42790</v>
          </cell>
          <cell r="Y49">
            <v>43990</v>
          </cell>
        </row>
        <row r="52">
          <cell r="H52" t="str">
            <v>PPM9426</v>
          </cell>
          <cell r="I52" t="str">
            <v>Good BTR</v>
          </cell>
          <cell r="J52">
            <v>0</v>
          </cell>
          <cell r="K52">
            <v>800</v>
          </cell>
          <cell r="L52">
            <v>800</v>
          </cell>
          <cell r="M52">
            <v>800</v>
          </cell>
          <cell r="N52">
            <v>800</v>
          </cell>
          <cell r="O52">
            <v>800</v>
          </cell>
          <cell r="P52">
            <v>4000</v>
          </cell>
          <cell r="Q52">
            <v>850</v>
          </cell>
          <cell r="R52">
            <v>850</v>
          </cell>
          <cell r="S52">
            <v>850</v>
          </cell>
          <cell r="T52">
            <v>850</v>
          </cell>
          <cell r="U52">
            <v>3400</v>
          </cell>
          <cell r="V52">
            <v>850</v>
          </cell>
          <cell r="W52">
            <v>850</v>
          </cell>
          <cell r="X52">
            <v>850</v>
          </cell>
          <cell r="Y52">
            <v>0</v>
          </cell>
          <cell r="Z52">
            <v>2550</v>
          </cell>
          <cell r="AA52">
            <v>9950</v>
          </cell>
        </row>
        <row r="53">
          <cell r="H53" t="str">
            <v>PPZ0A7</v>
          </cell>
          <cell r="I53" t="str">
            <v>Good CTO</v>
          </cell>
          <cell r="J53">
            <v>0</v>
          </cell>
          <cell r="K53">
            <v>300</v>
          </cell>
          <cell r="L53">
            <v>300</v>
          </cell>
          <cell r="M53">
            <v>300</v>
          </cell>
          <cell r="N53">
            <v>300</v>
          </cell>
          <cell r="O53">
            <v>300</v>
          </cell>
          <cell r="P53">
            <v>1500</v>
          </cell>
          <cell r="Q53">
            <v>300</v>
          </cell>
          <cell r="R53">
            <v>300</v>
          </cell>
          <cell r="S53">
            <v>300</v>
          </cell>
          <cell r="T53">
            <v>300</v>
          </cell>
          <cell r="U53">
            <v>1200</v>
          </cell>
          <cell r="V53">
            <v>300</v>
          </cell>
          <cell r="W53">
            <v>300</v>
          </cell>
          <cell r="X53">
            <v>300</v>
          </cell>
          <cell r="Y53">
            <v>0</v>
          </cell>
          <cell r="Z53">
            <v>900</v>
          </cell>
          <cell r="AA53">
            <v>3600</v>
          </cell>
        </row>
        <row r="54">
          <cell r="H54" t="str">
            <v>PPM9418</v>
          </cell>
          <cell r="I54" t="str">
            <v>Better BTR</v>
          </cell>
          <cell r="J54">
            <v>0</v>
          </cell>
          <cell r="K54">
            <v>350</v>
          </cell>
          <cell r="L54">
            <v>350</v>
          </cell>
          <cell r="M54">
            <v>350</v>
          </cell>
          <cell r="N54">
            <v>350</v>
          </cell>
          <cell r="O54">
            <v>350</v>
          </cell>
          <cell r="P54">
            <v>1750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1200</v>
          </cell>
          <cell r="V54">
            <v>300</v>
          </cell>
          <cell r="W54">
            <v>300</v>
          </cell>
          <cell r="X54">
            <v>300</v>
          </cell>
          <cell r="Y54">
            <v>0</v>
          </cell>
          <cell r="Z54">
            <v>900</v>
          </cell>
          <cell r="AA54">
            <v>3850</v>
          </cell>
        </row>
        <row r="55">
          <cell r="H55" t="str">
            <v>PPZ0A0</v>
          </cell>
          <cell r="I55" t="str">
            <v>Better CTO</v>
          </cell>
          <cell r="J55">
            <v>0</v>
          </cell>
          <cell r="K55">
            <v>200</v>
          </cell>
          <cell r="L55">
            <v>100</v>
          </cell>
          <cell r="M55">
            <v>100</v>
          </cell>
          <cell r="N55">
            <v>100</v>
          </cell>
          <cell r="O55">
            <v>100</v>
          </cell>
          <cell r="P55">
            <v>600</v>
          </cell>
          <cell r="Q55">
            <v>200</v>
          </cell>
          <cell r="R55">
            <v>100</v>
          </cell>
          <cell r="S55">
            <v>100</v>
          </cell>
          <cell r="T55">
            <v>100</v>
          </cell>
          <cell r="U55">
            <v>500</v>
          </cell>
          <cell r="V55">
            <v>100</v>
          </cell>
          <cell r="W55">
            <v>100</v>
          </cell>
          <cell r="X55">
            <v>100</v>
          </cell>
          <cell r="Y55">
            <v>0</v>
          </cell>
          <cell r="Z55">
            <v>300</v>
          </cell>
          <cell r="AA55">
            <v>1400</v>
          </cell>
        </row>
        <row r="56">
          <cell r="H56" t="str">
            <v>PPM9419</v>
          </cell>
          <cell r="I56" t="str">
            <v>Best BTR</v>
          </cell>
          <cell r="J56">
            <v>0</v>
          </cell>
          <cell r="K56">
            <v>300</v>
          </cell>
          <cell r="L56">
            <v>300</v>
          </cell>
          <cell r="M56">
            <v>300</v>
          </cell>
          <cell r="N56">
            <v>300</v>
          </cell>
          <cell r="O56">
            <v>300</v>
          </cell>
          <cell r="P56">
            <v>1500</v>
          </cell>
          <cell r="Q56">
            <v>310</v>
          </cell>
          <cell r="R56">
            <v>310</v>
          </cell>
          <cell r="S56">
            <v>310</v>
          </cell>
          <cell r="T56">
            <v>310</v>
          </cell>
          <cell r="U56">
            <v>1240</v>
          </cell>
          <cell r="V56">
            <v>300</v>
          </cell>
          <cell r="W56">
            <v>300</v>
          </cell>
          <cell r="X56">
            <v>300</v>
          </cell>
          <cell r="Y56">
            <v>0</v>
          </cell>
          <cell r="Z56">
            <v>900</v>
          </cell>
          <cell r="AA56">
            <v>3640</v>
          </cell>
        </row>
        <row r="57">
          <cell r="H57" t="str">
            <v>PPM9619</v>
          </cell>
          <cell r="I57" t="str">
            <v>Ultimate BTR</v>
          </cell>
          <cell r="J57">
            <v>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50</v>
          </cell>
          <cell r="Q57">
            <v>10</v>
          </cell>
          <cell r="R57">
            <v>10</v>
          </cell>
          <cell r="S57">
            <v>10</v>
          </cell>
          <cell r="T57">
            <v>10</v>
          </cell>
          <cell r="U57">
            <v>40</v>
          </cell>
          <cell r="V57">
            <v>10</v>
          </cell>
          <cell r="W57">
            <v>10</v>
          </cell>
          <cell r="X57">
            <v>10</v>
          </cell>
          <cell r="Y57">
            <v>0</v>
          </cell>
          <cell r="Z57">
            <v>30</v>
          </cell>
          <cell r="AA57">
            <v>120</v>
          </cell>
        </row>
        <row r="58">
          <cell r="H58" t="str">
            <v>PPZ0A1</v>
          </cell>
          <cell r="I58" t="str">
            <v>Best CTO</v>
          </cell>
          <cell r="J58">
            <v>0</v>
          </cell>
          <cell r="K58">
            <v>60</v>
          </cell>
          <cell r="L58">
            <v>60</v>
          </cell>
          <cell r="M58">
            <v>60</v>
          </cell>
          <cell r="N58">
            <v>60</v>
          </cell>
          <cell r="O58">
            <v>60</v>
          </cell>
          <cell r="P58">
            <v>300</v>
          </cell>
          <cell r="Q58">
            <v>60</v>
          </cell>
          <cell r="R58">
            <v>60</v>
          </cell>
          <cell r="S58">
            <v>60</v>
          </cell>
          <cell r="T58">
            <v>60</v>
          </cell>
          <cell r="U58">
            <v>240</v>
          </cell>
          <cell r="V58">
            <v>60</v>
          </cell>
          <cell r="W58">
            <v>60</v>
          </cell>
          <cell r="X58">
            <v>60</v>
          </cell>
          <cell r="Y58">
            <v>0</v>
          </cell>
          <cell r="Z58">
            <v>180</v>
          </cell>
          <cell r="AA58">
            <v>720</v>
          </cell>
        </row>
        <row r="59">
          <cell r="H59" t="str">
            <v>Total</v>
          </cell>
          <cell r="I59">
            <v>0</v>
          </cell>
          <cell r="J59">
            <v>0</v>
          </cell>
          <cell r="K59">
            <v>2020</v>
          </cell>
          <cell r="L59">
            <v>1920</v>
          </cell>
          <cell r="M59">
            <v>1920</v>
          </cell>
          <cell r="N59">
            <v>1920</v>
          </cell>
          <cell r="O59">
            <v>1920</v>
          </cell>
          <cell r="P59">
            <v>9700</v>
          </cell>
          <cell r="Q59">
            <v>2030</v>
          </cell>
          <cell r="R59">
            <v>1930</v>
          </cell>
          <cell r="S59">
            <v>1930</v>
          </cell>
          <cell r="T59">
            <v>1930</v>
          </cell>
          <cell r="U59">
            <v>7820</v>
          </cell>
          <cell r="V59">
            <v>1920</v>
          </cell>
          <cell r="W59">
            <v>1920</v>
          </cell>
          <cell r="X59">
            <v>1920</v>
          </cell>
          <cell r="Y59">
            <v>0</v>
          </cell>
          <cell r="Z59">
            <v>5760</v>
          </cell>
          <cell r="AA59">
            <v>23280</v>
          </cell>
        </row>
        <row r="60">
          <cell r="H60" t="str">
            <v>Cum Total</v>
          </cell>
          <cell r="I60">
            <v>0</v>
          </cell>
          <cell r="J60">
            <v>0</v>
          </cell>
          <cell r="K60">
            <v>2020</v>
          </cell>
          <cell r="L60">
            <v>3940</v>
          </cell>
          <cell r="M60">
            <v>5860</v>
          </cell>
          <cell r="N60">
            <v>7780</v>
          </cell>
          <cell r="O60">
            <v>9700</v>
          </cell>
          <cell r="P60">
            <v>0</v>
          </cell>
          <cell r="Q60">
            <v>11730</v>
          </cell>
          <cell r="R60">
            <v>13660</v>
          </cell>
          <cell r="S60">
            <v>15590</v>
          </cell>
          <cell r="T60">
            <v>17520</v>
          </cell>
          <cell r="U60">
            <v>0</v>
          </cell>
          <cell r="V60">
            <v>19440</v>
          </cell>
          <cell r="W60">
            <v>21360</v>
          </cell>
          <cell r="X60">
            <v>23280</v>
          </cell>
          <cell r="Y60">
            <v>23280</v>
          </cell>
        </row>
        <row r="63">
          <cell r="H63" t="str">
            <v>PPM9426</v>
          </cell>
          <cell r="I63" t="str">
            <v>Good BTR</v>
          </cell>
          <cell r="J63">
            <v>0</v>
          </cell>
          <cell r="K63">
            <v>500</v>
          </cell>
          <cell r="L63">
            <v>500</v>
          </cell>
          <cell r="M63">
            <v>500</v>
          </cell>
          <cell r="N63">
            <v>500</v>
          </cell>
          <cell r="O63">
            <v>500</v>
          </cell>
          <cell r="P63">
            <v>2500</v>
          </cell>
          <cell r="Q63">
            <v>500</v>
          </cell>
          <cell r="R63">
            <v>500</v>
          </cell>
          <cell r="S63">
            <v>500</v>
          </cell>
          <cell r="T63">
            <v>500</v>
          </cell>
          <cell r="U63">
            <v>2000</v>
          </cell>
          <cell r="V63">
            <v>500</v>
          </cell>
          <cell r="W63">
            <v>500</v>
          </cell>
          <cell r="X63">
            <v>500</v>
          </cell>
          <cell r="Y63">
            <v>0</v>
          </cell>
          <cell r="Z63">
            <v>1500</v>
          </cell>
          <cell r="AA63">
            <v>6000</v>
          </cell>
        </row>
        <row r="64">
          <cell r="H64" t="str">
            <v>PPZ0A7</v>
          </cell>
          <cell r="I64" t="str">
            <v>Good CTO</v>
          </cell>
          <cell r="J64">
            <v>0</v>
          </cell>
          <cell r="K64">
            <v>60</v>
          </cell>
          <cell r="L64">
            <v>60</v>
          </cell>
          <cell r="M64">
            <v>60</v>
          </cell>
          <cell r="N64">
            <v>60</v>
          </cell>
          <cell r="O64">
            <v>60</v>
          </cell>
          <cell r="P64">
            <v>300</v>
          </cell>
          <cell r="Q64">
            <v>60</v>
          </cell>
          <cell r="R64">
            <v>60</v>
          </cell>
          <cell r="S64">
            <v>60</v>
          </cell>
          <cell r="T64">
            <v>60</v>
          </cell>
          <cell r="U64">
            <v>240</v>
          </cell>
          <cell r="V64">
            <v>60</v>
          </cell>
          <cell r="W64">
            <v>60</v>
          </cell>
          <cell r="X64">
            <v>60</v>
          </cell>
          <cell r="Y64">
            <v>60</v>
          </cell>
          <cell r="Z64">
            <v>240</v>
          </cell>
          <cell r="AA64">
            <v>780</v>
          </cell>
        </row>
        <row r="65">
          <cell r="H65" t="str">
            <v>PPM9418</v>
          </cell>
          <cell r="I65" t="str">
            <v>Better BTR</v>
          </cell>
          <cell r="J65">
            <v>0</v>
          </cell>
          <cell r="K65">
            <v>200</v>
          </cell>
          <cell r="L65">
            <v>200</v>
          </cell>
          <cell r="M65">
            <v>200</v>
          </cell>
          <cell r="N65">
            <v>200</v>
          </cell>
          <cell r="O65">
            <v>200</v>
          </cell>
          <cell r="P65">
            <v>1000</v>
          </cell>
          <cell r="Q65">
            <v>200</v>
          </cell>
          <cell r="R65">
            <v>200</v>
          </cell>
          <cell r="S65">
            <v>200</v>
          </cell>
          <cell r="T65">
            <v>200</v>
          </cell>
          <cell r="U65">
            <v>800</v>
          </cell>
          <cell r="V65">
            <v>200</v>
          </cell>
          <cell r="W65">
            <v>200</v>
          </cell>
          <cell r="X65">
            <v>200</v>
          </cell>
          <cell r="Y65">
            <v>0</v>
          </cell>
          <cell r="Z65">
            <v>600</v>
          </cell>
          <cell r="AA65">
            <v>2400</v>
          </cell>
        </row>
        <row r="66">
          <cell r="H66" t="str">
            <v>PPZ0A0</v>
          </cell>
          <cell r="I66" t="str">
            <v>Better CTO</v>
          </cell>
          <cell r="J66">
            <v>0</v>
          </cell>
          <cell r="K66">
            <v>5</v>
          </cell>
          <cell r="L66">
            <v>5</v>
          </cell>
          <cell r="M66">
            <v>5</v>
          </cell>
          <cell r="N66">
            <v>5</v>
          </cell>
          <cell r="O66">
            <v>5</v>
          </cell>
          <cell r="P66">
            <v>25</v>
          </cell>
          <cell r="Q66">
            <v>5</v>
          </cell>
          <cell r="R66">
            <v>5</v>
          </cell>
          <cell r="S66">
            <v>5</v>
          </cell>
          <cell r="T66">
            <v>5</v>
          </cell>
          <cell r="U66">
            <v>20</v>
          </cell>
          <cell r="V66">
            <v>5</v>
          </cell>
          <cell r="W66">
            <v>5</v>
          </cell>
          <cell r="X66">
            <v>5</v>
          </cell>
          <cell r="Y66">
            <v>0</v>
          </cell>
          <cell r="Z66">
            <v>15</v>
          </cell>
          <cell r="AA66">
            <v>60</v>
          </cell>
        </row>
        <row r="67">
          <cell r="H67" t="str">
            <v>PPM9419</v>
          </cell>
          <cell r="I67" t="str">
            <v>Best BTR</v>
          </cell>
          <cell r="J67">
            <v>0</v>
          </cell>
          <cell r="K67">
            <v>165</v>
          </cell>
          <cell r="L67">
            <v>165</v>
          </cell>
          <cell r="M67">
            <v>165</v>
          </cell>
          <cell r="N67">
            <v>165</v>
          </cell>
          <cell r="O67">
            <v>165</v>
          </cell>
          <cell r="P67">
            <v>825</v>
          </cell>
          <cell r="Q67">
            <v>165</v>
          </cell>
          <cell r="R67">
            <v>165</v>
          </cell>
          <cell r="S67">
            <v>165</v>
          </cell>
          <cell r="T67">
            <v>165</v>
          </cell>
          <cell r="U67">
            <v>660</v>
          </cell>
          <cell r="V67">
            <v>165</v>
          </cell>
          <cell r="W67">
            <v>165</v>
          </cell>
          <cell r="X67">
            <v>165</v>
          </cell>
          <cell r="Y67">
            <v>0</v>
          </cell>
          <cell r="Z67">
            <v>495</v>
          </cell>
          <cell r="AA67">
            <v>1980</v>
          </cell>
        </row>
        <row r="68">
          <cell r="H68" t="str">
            <v>PPM9619</v>
          </cell>
          <cell r="I68" t="str">
            <v>Ultimate BTR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H69" t="str">
            <v>PPZ0A1</v>
          </cell>
          <cell r="I69" t="str">
            <v>Best CTO</v>
          </cell>
          <cell r="J69">
            <v>0</v>
          </cell>
          <cell r="K69">
            <v>10</v>
          </cell>
          <cell r="L69">
            <v>10</v>
          </cell>
          <cell r="M69">
            <v>10</v>
          </cell>
          <cell r="N69">
            <v>10</v>
          </cell>
          <cell r="O69">
            <v>10</v>
          </cell>
          <cell r="P69">
            <v>50</v>
          </cell>
          <cell r="Q69">
            <v>10</v>
          </cell>
          <cell r="R69">
            <v>10</v>
          </cell>
          <cell r="S69">
            <v>10</v>
          </cell>
          <cell r="T69">
            <v>10</v>
          </cell>
          <cell r="U69">
            <v>40</v>
          </cell>
          <cell r="V69">
            <v>10</v>
          </cell>
          <cell r="W69">
            <v>10</v>
          </cell>
          <cell r="X69">
            <v>10</v>
          </cell>
          <cell r="Y69">
            <v>0</v>
          </cell>
          <cell r="Z69">
            <v>30</v>
          </cell>
          <cell r="AA69">
            <v>120</v>
          </cell>
        </row>
        <row r="70">
          <cell r="H70" t="str">
            <v>Total</v>
          </cell>
          <cell r="I70">
            <v>0</v>
          </cell>
          <cell r="J70">
            <v>0</v>
          </cell>
          <cell r="K70">
            <v>940</v>
          </cell>
          <cell r="L70">
            <v>940</v>
          </cell>
          <cell r="M70">
            <v>940</v>
          </cell>
          <cell r="N70">
            <v>940</v>
          </cell>
          <cell r="O70">
            <v>940</v>
          </cell>
          <cell r="P70">
            <v>4700</v>
          </cell>
          <cell r="Q70">
            <v>940</v>
          </cell>
          <cell r="R70">
            <v>940</v>
          </cell>
          <cell r="S70">
            <v>940</v>
          </cell>
          <cell r="T70">
            <v>940</v>
          </cell>
          <cell r="U70">
            <v>3760</v>
          </cell>
          <cell r="V70">
            <v>940</v>
          </cell>
          <cell r="W70">
            <v>940</v>
          </cell>
          <cell r="X70">
            <v>940</v>
          </cell>
          <cell r="Y70">
            <v>60</v>
          </cell>
          <cell r="Z70">
            <v>2880</v>
          </cell>
          <cell r="AA70">
            <v>11340</v>
          </cell>
        </row>
        <row r="71">
          <cell r="H71" t="str">
            <v>Cum Total</v>
          </cell>
          <cell r="I71">
            <v>0</v>
          </cell>
          <cell r="J71">
            <v>0</v>
          </cell>
          <cell r="K71">
            <v>940</v>
          </cell>
          <cell r="L71">
            <v>1880</v>
          </cell>
          <cell r="M71">
            <v>2820</v>
          </cell>
          <cell r="N71">
            <v>3760</v>
          </cell>
          <cell r="O71">
            <v>4700</v>
          </cell>
          <cell r="P71">
            <v>0</v>
          </cell>
          <cell r="Q71">
            <v>5640</v>
          </cell>
          <cell r="R71">
            <v>6580</v>
          </cell>
          <cell r="S71">
            <v>7520</v>
          </cell>
          <cell r="T71">
            <v>8460</v>
          </cell>
          <cell r="U71">
            <v>0</v>
          </cell>
          <cell r="V71">
            <v>9400</v>
          </cell>
          <cell r="W71">
            <v>10340</v>
          </cell>
          <cell r="X71">
            <v>11280</v>
          </cell>
          <cell r="Y71">
            <v>11340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H7">
            <v>12172.346692524747</v>
          </cell>
        </row>
      </sheetData>
      <sheetData sheetId="14">
        <row r="7">
          <cell r="H7">
            <v>12172.346692524747</v>
          </cell>
        </row>
      </sheetData>
      <sheetData sheetId="15">
        <row r="7">
          <cell r="H7">
            <v>12172.346692524747</v>
          </cell>
        </row>
      </sheetData>
      <sheetData sheetId="16">
        <row r="7">
          <cell r="H7">
            <v>12172.346692524747</v>
          </cell>
        </row>
      </sheetData>
      <sheetData sheetId="17">
        <row r="7">
          <cell r="H7">
            <v>12172.346692524747</v>
          </cell>
        </row>
      </sheetData>
      <sheetData sheetId="18">
        <row r="7">
          <cell r="H7">
            <v>12172.346692524747</v>
          </cell>
        </row>
      </sheetData>
      <sheetData sheetId="19">
        <row r="7">
          <cell r="H7">
            <v>12172.346692524747</v>
          </cell>
        </row>
      </sheetData>
      <sheetData sheetId="20">
        <row r="7">
          <cell r="H7">
            <v>12172.346692524747</v>
          </cell>
        </row>
      </sheetData>
      <sheetData sheetId="21">
        <row r="7">
          <cell r="H7">
            <v>12172.346692524747</v>
          </cell>
        </row>
      </sheetData>
      <sheetData sheetId="22">
        <row r="7">
          <cell r="H7">
            <v>12172.346692524747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>
        <row r="7">
          <cell r="H7" t="str">
            <v>PPM9427</v>
          </cell>
        </row>
      </sheetData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>
        <row r="7">
          <cell r="H7" t="str">
            <v>PPM9427</v>
          </cell>
        </row>
      </sheetData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>
        <row r="7">
          <cell r="H7" t="str">
            <v>PPM9427</v>
          </cell>
        </row>
      </sheetData>
      <sheetData sheetId="285">
        <row r="7">
          <cell r="H7" t="str">
            <v>PPM9427</v>
          </cell>
        </row>
      </sheetData>
      <sheetData sheetId="286">
        <row r="7">
          <cell r="H7" t="str">
            <v>PPM9427</v>
          </cell>
        </row>
      </sheetData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7">
          <cell r="H7" t="str">
            <v>PPM9427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>
        <row r="7">
          <cell r="H7" t="str">
            <v>PPM9427</v>
          </cell>
        </row>
      </sheetData>
      <sheetData sheetId="354">
        <row r="7">
          <cell r="H7" t="str">
            <v>PPM9427</v>
          </cell>
        </row>
      </sheetData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>
        <row r="7">
          <cell r="H7" t="str">
            <v>PPM9427</v>
          </cell>
        </row>
      </sheetData>
      <sheetData sheetId="422">
        <row r="7">
          <cell r="H7" t="str">
            <v>PPM9427</v>
          </cell>
        </row>
      </sheetData>
      <sheetData sheetId="423"/>
      <sheetData sheetId="424"/>
      <sheetData sheetId="425">
        <row r="7">
          <cell r="H7" t="str">
            <v>PPM9427</v>
          </cell>
        </row>
      </sheetData>
      <sheetData sheetId="426">
        <row r="7">
          <cell r="H7" t="str">
            <v>PPM9427</v>
          </cell>
        </row>
      </sheetData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S Q3 FY04"/>
      <sheetName val="MPS Q4 FY04"/>
      <sheetName val="MPS 6-2-04 Q7X iBook INT"/>
      <sheetName val="GIA DATA"/>
      <sheetName val="Commentary"/>
      <sheetName val="Delta to Last Week"/>
      <sheetName val="FCST VS. AVAIL"/>
      <sheetName val="MPS Q1 FY05"/>
      <sheetName val=" Site Component Demand"/>
      <sheetName val="CTO Options Demand"/>
      <sheetName val="AXP Flavors"/>
      <sheetName val="CDM Component Adjustment"/>
      <sheetName val="Sep wk1 FATP capa. plan"/>
      <sheetName val="GIA_DATA"/>
      <sheetName val="Delta_to_Last_Week"/>
      <sheetName val="FCST_VS__AVAIL"/>
      <sheetName val="MPS_Q3_FY04"/>
      <sheetName val="MPS_Q4_FY04"/>
      <sheetName val="MPS_Q1_FY05"/>
      <sheetName val="_Site_Component_Demand"/>
      <sheetName val="CTO_Options_Demand"/>
      <sheetName val="AXP_Flavors"/>
      <sheetName val="CDM_Component_Adjustment"/>
      <sheetName val="GIA_DATA1"/>
      <sheetName val="Delta_to_Last_Week1"/>
      <sheetName val="FCST_VS__AVAIL1"/>
      <sheetName val="MPS_Q3_FY041"/>
      <sheetName val="MPS_Q4_FY041"/>
      <sheetName val="MPS_Q1_FY051"/>
      <sheetName val="_Site_Component_Demand1"/>
      <sheetName val="CTO_Options_Demand1"/>
      <sheetName val="AXP_Flavors1"/>
      <sheetName val="CDM_Component_Adjustment1"/>
      <sheetName val="IncStm"/>
      <sheetName val="良率汇整"/>
      <sheetName val="GIA_DATA2"/>
      <sheetName val="Delta_to_Last_Week2"/>
      <sheetName val="FCST_VS__AVAIL2"/>
      <sheetName val="MPS_Q3_FY042"/>
      <sheetName val="MPS_Q4_FY042"/>
      <sheetName val="MPS_Q1_FY052"/>
      <sheetName val="_Site_Component_Demand2"/>
      <sheetName val="CTO_Options_Demand2"/>
      <sheetName val="AXP_Flavors2"/>
      <sheetName val="CDM_Component_Adjustment2"/>
      <sheetName val="Sep_wk1_FATP_capa__plan"/>
      <sheetName val="CPK"/>
      <sheetName val="p2-1"/>
      <sheetName val="TH VL, NC, DDHT Thanhphuoc"/>
      <sheetName val="FA-LISTING"/>
      <sheetName val="X-R CHART"/>
      <sheetName val="Forecast"/>
      <sheetName val="Sam Daily Ambit"/>
      <sheetName val="MPS ∆"/>
      <sheetName val="Parts X-ref"/>
      <sheetName val="raw data"/>
      <sheetName val="Admin"/>
      <sheetName val="Raw Commit"/>
      <sheetName val="Customer Cross-ref"/>
      <sheetName val="Parts"/>
      <sheetName val="SAT"/>
      <sheetName val="Mobile by Region"/>
      <sheetName val="Desktop by Region"/>
      <sheetName val="Accy by Region"/>
      <sheetName val="N94 HH "/>
      <sheetName val="Notation"/>
      <sheetName val="CT1-JY61漏檢監控"/>
      <sheetName val=""/>
      <sheetName val="75EX"/>
      <sheetName val="72HX"/>
      <sheetName val="75EY"/>
      <sheetName val="72HY"/>
      <sheetName val="Sheet1"/>
      <sheetName val="Build Name(MR)"/>
      <sheetName val="MA溫濕度&amp;particle"/>
      <sheetName val="Sheet1 "/>
      <sheetName val="종합결과"/>
      <sheetName val="Mura Free"/>
      <sheetName val="综合结果（自动生成）"/>
      <sheetName val="Mura Free （自动生成）"/>
      <sheetName val="DV Mura Free"/>
      <sheetName val="세계수요종합OK"/>
      <sheetName val="100Hz GRR"/>
      <sheetName val="Drop-down"/>
      <sheetName val="CTB Material Issues"/>
      <sheetName val="Input&amp;Pack"/>
      <sheetName val="Weeky CTB"/>
      <sheetName val="Daily CTB"/>
      <sheetName val="LCD Module CTB"/>
      <sheetName val="SMT"/>
      <sheetName val="Secondary"/>
      <sheetName val="Enclosure-KB CTB"/>
      <sheetName val="QSMC Mini"/>
      <sheetName val="D2D Comparison"/>
      <sheetName val="NG Tracker."/>
      <sheetName val="MPS"/>
      <sheetName val="Allocation-EE"/>
      <sheetName val="Enclosure-KB CTB (APR)"/>
      <sheetName val="Enclosure -FX"/>
      <sheetName val="Enclosure - RT"/>
      <sheetName val="Enclosure-KB CTB (APR- Cum)"/>
      <sheetName val="Enclosure PSI"/>
      <sheetName val="Enclosure demands"/>
      <sheetName val="Enclosure BOH"/>
      <sheetName val="Flatness control"/>
      <sheetName val="TONG HOP VL-NC"/>
      <sheetName val="DON GIA"/>
      <sheetName val="Bom(P1)"/>
      <sheetName val="Timeline"/>
      <sheetName val="품의양"/>
      <sheetName val="COB"/>
      <sheetName val="Apr (1) 3 of 3"/>
      <sheetName val="chitimc"/>
      <sheetName val="Histogram Chart"/>
      <sheetName val="dongia (2)"/>
      <sheetName val="1"/>
      <sheetName val="Cork"/>
      <sheetName val="O"/>
      <sheetName val="phuluc1"/>
      <sheetName val="E"/>
      <sheetName val="B053 (990701)공정실적PP%계산"/>
      <sheetName val="B053 (990701)공정능력PC%계산"/>
      <sheetName val="giathanh1"/>
      <sheetName val="96"/>
      <sheetName val="TNHCHINH"/>
      <sheetName val="PC%계산"/>
      <sheetName val="직원신상"/>
      <sheetName val="주소(한문)"/>
      <sheetName val="LEGEND"/>
      <sheetName val="1월2주차 보증검사"/>
      <sheetName val="t-h HA THE"/>
      <sheetName val="BOM簡化"/>
      <sheetName val="Rev Changes"/>
      <sheetName val="#REF"/>
      <sheetName val="Ramp"/>
      <sheetName val="Gantt"/>
      <sheetName val="月別"/>
      <sheetName val="LKVL-CK-HT-GD1"/>
      <sheetName val="TONGKE-HT"/>
      <sheetName val="Contact Angle&amp;Steel Wool"/>
      <sheetName val="gvl"/>
      <sheetName val="INDIA-ML"/>
      <sheetName val="월별총괄진도표"/>
      <sheetName val="부서별구분"/>
      <sheetName val="3월"/>
      <sheetName val="부서별구분 (2)"/>
      <sheetName val="자재혁신"/>
      <sheetName val="생산성혁신"/>
      <sheetName val="관리혁신1"/>
      <sheetName val="관리혁신2"/>
      <sheetName val="1월"/>
      <sheetName val="INDIA_ML"/>
      <sheetName val="업무연락"/>
      <sheetName val="투자비"/>
      <sheetName val="완제품 원가"/>
      <sheetName val="1137019"/>
      <sheetName val="1137010"/>
      <sheetName val="HR160470"/>
      <sheetName val="HR160471"/>
      <sheetName val="공정"/>
      <sheetName val="표지 (2)"/>
      <sheetName val="표지 (3)"/>
      <sheetName val="기준서"/>
      <sheetName val="내용"/>
      <sheetName val="원가양식"/>
      <sheetName val="작성요령)"/>
      <sheetName val="FLOW"/>
      <sheetName val="#1"/>
      <sheetName val="#2 "/>
      <sheetName val="#3-1"/>
      <sheetName val="#3-2"/>
      <sheetName val="#4"/>
      <sheetName val="부서별업무"/>
      <sheetName val="결산비교"/>
      <sheetName val="부품원가계산서"/>
      <sheetName val="재료비"/>
      <sheetName val="가공비"/>
      <sheetName val="제조경비 산출기준"/>
      <sheetName val="적용기준"/>
      <sheetName val="DATA(이천)"/>
      <sheetName val="#REF!"/>
      <sheetName val="125PIECE"/>
      <sheetName val="Report"/>
      <sheetName val="IBASE"/>
      <sheetName val="Reporting"/>
      <sheetName val="Input commodity fallout"/>
      <sheetName val="KH-Q1,Q2,01"/>
      <sheetName val="ABC別"/>
      <sheetName val="SheetMetal"/>
      <sheetName val="CHITIET VL-NC-TT -1p"/>
      <sheetName val="TDTKP1"/>
      <sheetName val="SPEC"/>
      <sheetName val="lam-moi"/>
      <sheetName val="DONGIA"/>
      <sheetName val="thao-go"/>
      <sheetName val="dtxl"/>
      <sheetName val="Total"/>
      <sheetName val="漲縮"/>
      <sheetName val="Instructions"/>
      <sheetName val="2017Y"/>
      <sheetName val="FA_LISTING"/>
      <sheetName val="Summary"/>
      <sheetName val="清冊"/>
      <sheetName val="daily"/>
      <sheetName val="UPH"/>
      <sheetName val="董"/>
      <sheetName val="Year Graph"/>
      <sheetName val="Details Test Readiness(Optional"/>
      <sheetName val="Setup"/>
      <sheetName val="자재(사급)"/>
      <sheetName val="Equipment List"/>
      <sheetName val="Home"/>
      <sheetName val="WK3"/>
      <sheetName val="產品基本信息"/>
      <sheetName val="DPR"/>
      <sheetName val="MPS_Q4_FY043"/>
      <sheetName val="MPS_Q3_FY043"/>
      <sheetName val="MPS_Q3_FY044"/>
      <sheetName val="MPS_Q4_FY044"/>
      <sheetName val="GIA_DATA3"/>
      <sheetName val="Delta_to_Last_Week3"/>
      <sheetName val="FCST_VS__AVAIL3"/>
      <sheetName val="MPS_Q1_FY053"/>
      <sheetName val="_Site_Component_Demand3"/>
      <sheetName val="CTO_Options_Demand3"/>
      <sheetName val="AXP_Flavors3"/>
      <sheetName val="CDM_Component_Adjustment3"/>
      <sheetName val="Sep_wk1_FATP_capa__plan1"/>
      <sheetName val="MPS_6-2-04_Q7X_iBook_INT"/>
      <sheetName val="TH_VL,_NC,_DDHT_Thanhphuoc"/>
      <sheetName val="X-R_CHART"/>
      <sheetName val="Sam_Daily_Ambit"/>
      <sheetName val="MPS_∆"/>
      <sheetName val="Parts_X-ref"/>
      <sheetName val="raw_data"/>
      <sheetName val="Raw_Commit"/>
      <sheetName val="Customer_Cross-ref"/>
      <sheetName val="Mobile_by_Region"/>
      <sheetName val="Desktop_by_Region"/>
      <sheetName val="Accy_by_Region"/>
      <sheetName val="N94_HH_"/>
      <sheetName val="CTB_Material_Issues"/>
      <sheetName val="Weeky_CTB"/>
      <sheetName val="Daily_CTB"/>
      <sheetName val="LCD_Module_CTB"/>
      <sheetName val="Enclosure-KB_CTB"/>
      <sheetName val="QSMC_Mini"/>
      <sheetName val="D2D_Comparison"/>
      <sheetName val="NG_Tracker_"/>
      <sheetName val="Enclosure-KB_CTB_(APR)"/>
      <sheetName val="Enclosure_-FX"/>
      <sheetName val="Enclosure_-_RT"/>
      <sheetName val="Enclosure-KB_CTB_(APR-_Cum)"/>
      <sheetName val="Enclosure_PSI"/>
      <sheetName val="Enclosure_demands"/>
      <sheetName val="Enclosure_BOH"/>
      <sheetName val="Sheet1_"/>
      <sheetName val="Build_Name(MR)"/>
      <sheetName val="Mura_Free"/>
      <sheetName val="Mura_Free_（自动生成）"/>
      <sheetName val="DV_Mura_Free"/>
      <sheetName val="Flatness_control"/>
      <sheetName val="TONG_HOP_VL-NC"/>
      <sheetName val="DON_GIA"/>
      <sheetName val="Apr_(1)_3_of_3"/>
      <sheetName val="Histogram_Chart"/>
      <sheetName val="dongia_(2)"/>
      <sheetName val="B053_(990701)공정실적PP%계산"/>
      <sheetName val="B053_(990701)공정능력PC%계산"/>
      <sheetName val="1월2주차_보증검사"/>
      <sheetName val="t-h_HA_THE"/>
      <sheetName val="Rev_Changes"/>
      <sheetName val="Contact_Angle&amp;Steel_Wool"/>
      <sheetName val="부서별구분_(2)"/>
      <sheetName val="완제품_원가"/>
      <sheetName val="표지_(2)"/>
      <sheetName val="표지_(3)"/>
      <sheetName val="#2_"/>
      <sheetName val="제조경비_산출기준"/>
      <sheetName val="Input_commodity_fallout"/>
      <sheetName val="CHITIET_VL-NC-TT_-1p"/>
      <sheetName val="Year_Graph"/>
      <sheetName val="Details_Test_Readiness(Optional"/>
      <sheetName val="Equipment_List"/>
      <sheetName val="100Hz_GRR"/>
      <sheetName val="MPS_Q3_FY045"/>
      <sheetName val="MPS_Q4_FY045"/>
      <sheetName val="MPS_6-2-04_Q7X_iBook_INT1"/>
      <sheetName val="GIA_DATA4"/>
      <sheetName val="Delta_to_Last_Week4"/>
      <sheetName val="FCST_VS__AVAIL4"/>
      <sheetName val="MPS_Q1_FY054"/>
      <sheetName val="_Site_Component_Demand4"/>
      <sheetName val="CTO_Options_Demand4"/>
      <sheetName val="AXP_Flavors4"/>
      <sheetName val="CDM_Component_Adjustment4"/>
      <sheetName val="Sep_wk1_FATP_capa__plan2"/>
      <sheetName val="TH_VL,_NC,_DDHT_Thanhphuoc1"/>
      <sheetName val="X-R_CHART1"/>
      <sheetName val="Sam_Daily_Ambit1"/>
      <sheetName val="MPS_∆1"/>
      <sheetName val="Parts_X-ref1"/>
      <sheetName val="raw_data1"/>
      <sheetName val="Raw_Commit1"/>
      <sheetName val="Customer_Cross-ref1"/>
      <sheetName val="Mobile_by_Region1"/>
      <sheetName val="Desktop_by_Region1"/>
      <sheetName val="Accy_by_Region1"/>
      <sheetName val="N94_HH_1"/>
      <sheetName val="Build_Name(MR)1"/>
      <sheetName val="Sheet1_1"/>
      <sheetName val="Mura_Free1"/>
      <sheetName val="Mura_Free_（自动生成）1"/>
      <sheetName val="DV_Mura_Free1"/>
      <sheetName val="100Hz_GRR1"/>
      <sheetName val="CTB_Material_Issues1"/>
      <sheetName val="Weeky_CTB1"/>
      <sheetName val="Daily_CTB1"/>
      <sheetName val="LCD_Module_CTB1"/>
      <sheetName val="Enclosure-KB_CTB1"/>
      <sheetName val="QSMC_Mini1"/>
      <sheetName val="D2D_Comparison1"/>
      <sheetName val="NG_Tracker_1"/>
      <sheetName val="Enclosure-KB_CTB_(APR)1"/>
      <sheetName val="Enclosure_-FX1"/>
      <sheetName val="Enclosure_-_RT1"/>
      <sheetName val="Enclosure-KB_CTB_(APR-_Cum)1"/>
      <sheetName val="Enclosure_PSI1"/>
      <sheetName val="Enclosure_demands1"/>
      <sheetName val="Enclosure_BOH1"/>
      <sheetName val="Flatness_control1"/>
      <sheetName val="TONG_HOP_VL-NC1"/>
      <sheetName val="DON_GIA1"/>
      <sheetName val="Apr_(1)_3_of_31"/>
      <sheetName val="Histogram_Chart1"/>
      <sheetName val="dongia_(2)1"/>
      <sheetName val="B053_(990701)공정실적PP%계산1"/>
      <sheetName val="B053_(990701)공정능력PC%계산1"/>
      <sheetName val="1월2주차_보증검사1"/>
      <sheetName val="t-h_HA_THE1"/>
      <sheetName val="Rev_Changes1"/>
      <sheetName val="Contact_Angle&amp;Steel_Wool1"/>
      <sheetName val="부서별구분_(2)1"/>
      <sheetName val="완제품_원가1"/>
      <sheetName val="표지_(2)1"/>
      <sheetName val="표지_(3)1"/>
      <sheetName val="#2_1"/>
      <sheetName val="제조경비_산출기준1"/>
      <sheetName val="Input_commodity_fallout1"/>
      <sheetName val="CHITIET_VL-NC-TT_-1p1"/>
      <sheetName val="Year_Graph1"/>
      <sheetName val="Details_Test_Readiness(Optiona1"/>
      <sheetName val="Equipment_List1"/>
      <sheetName val="PM-001B ROIｼｰﾄ"/>
      <sheetName val="Sheet2"/>
      <sheetName val="MPS_Q3_FY046"/>
      <sheetName val="MPS_Q4_FY046"/>
      <sheetName val="MPS_6-2-04_Q7X_iBook_INT2"/>
      <sheetName val="GIA_DATA5"/>
      <sheetName val="Delta_to_Last_Week5"/>
      <sheetName val="FCST_VS__AVAIL5"/>
      <sheetName val="MPS_Q1_FY055"/>
      <sheetName val="_Site_Component_Demand5"/>
      <sheetName val="CTO_Options_Demand5"/>
      <sheetName val="AXP_Flavors5"/>
      <sheetName val="CDM_Component_Adjustment5"/>
      <sheetName val="Sep_wk1_FATP_capa__plan3"/>
      <sheetName val="TH_VL,_NC,_DDHT_Thanhphuoc2"/>
      <sheetName val="X-R_CHART2"/>
      <sheetName val="Sam_Daily_Ambit2"/>
      <sheetName val="MPS_∆2"/>
      <sheetName val="Parts_X-ref2"/>
      <sheetName val="raw_data2"/>
      <sheetName val="Raw_Commit2"/>
      <sheetName val="Customer_Cross-ref2"/>
      <sheetName val="Mobile_by_Region2"/>
      <sheetName val="Desktop_by_Region2"/>
      <sheetName val="Accy_by_Region2"/>
      <sheetName val="N94_HH_2"/>
      <sheetName val="Build_Name(MR)2"/>
      <sheetName val="Sheet1_2"/>
      <sheetName val="Mura_Free2"/>
      <sheetName val="Mura_Free_（自动生成）2"/>
      <sheetName val="DV_Mura_Free2"/>
      <sheetName val="100Hz_GRR2"/>
      <sheetName val="CTB_Material_Issues2"/>
      <sheetName val="Weeky_CTB2"/>
      <sheetName val="Daily_CTB2"/>
      <sheetName val="LCD_Module_CTB2"/>
      <sheetName val="Enclosure-KB_CTB2"/>
      <sheetName val="QSMC_Mini2"/>
      <sheetName val="D2D_Comparison2"/>
      <sheetName val="NG_Tracker_2"/>
      <sheetName val="Enclosure-KB_CTB_(APR)2"/>
      <sheetName val="Enclosure_-FX2"/>
      <sheetName val="Enclosure_-_RT2"/>
      <sheetName val="Enclosure-KB_CTB_(APR-_Cum)2"/>
      <sheetName val="Enclosure_PSI2"/>
      <sheetName val="Enclosure_demands2"/>
      <sheetName val="Enclosure_BOH2"/>
      <sheetName val="Flatness_control2"/>
      <sheetName val="TONG_HOP_VL-NC2"/>
      <sheetName val="DON_GIA2"/>
      <sheetName val="Apr_(1)_3_of_32"/>
      <sheetName val="Histogram_Chart2"/>
      <sheetName val="dongia_(2)2"/>
      <sheetName val="B053_(990701)공정실적PP%계산2"/>
      <sheetName val="B053_(990701)공정능력PC%계산2"/>
      <sheetName val="1월2주차_보증검사2"/>
      <sheetName val="t-h_HA_THE2"/>
      <sheetName val="Rev_Changes2"/>
      <sheetName val="Contact_Angle&amp;Steel_Wool2"/>
      <sheetName val="부서별구분_(2)2"/>
      <sheetName val="완제품_원가2"/>
      <sheetName val="표지_(2)2"/>
      <sheetName val="표지_(3)2"/>
      <sheetName val="#2_2"/>
      <sheetName val="제조경비_산출기준2"/>
      <sheetName val="Input_commodity_fallout2"/>
      <sheetName val="CHITIET_VL-NC-TT_-1p2"/>
      <sheetName val="Year_Graph2"/>
      <sheetName val="Details_Test_Readiness(Optiona2"/>
      <sheetName val="Equipment_List2"/>
      <sheetName val="PM-001B_ROIｼｰﾄ"/>
      <sheetName val="Lot 00069"/>
      <sheetName val="Lot 00060"/>
      <sheetName val="Lot 00056"/>
      <sheetName val="MPS_Q3_FY047"/>
      <sheetName val="MPS_Q4_FY047"/>
      <sheetName val="GIA_DATA6"/>
      <sheetName val="Delta_to_Last_Week6"/>
      <sheetName val="FCST_VS__AVAIL6"/>
      <sheetName val="MPS_Q1_FY056"/>
      <sheetName val="_Site_Component_Demand6"/>
      <sheetName val="CTO_Options_Demand6"/>
      <sheetName val="AXP_Flavors6"/>
      <sheetName val="CDM_Component_Adjustment6"/>
      <sheetName val="Sep_wk1_FATP_capa__plan4"/>
      <sheetName val="MPS_6-2-04_Q7X_iBook_INT3"/>
      <sheetName val="X-R_CHART3"/>
      <sheetName val="TH_VL,_NC,_DDHT_Thanhphuoc3"/>
      <sheetName val="Sam_Daily_Ambit3"/>
      <sheetName val="MPS_∆3"/>
      <sheetName val="Parts_X-ref3"/>
      <sheetName val="raw_data3"/>
      <sheetName val="Raw_Commit3"/>
      <sheetName val="Customer_Cross-ref3"/>
      <sheetName val="Mobile_by_Region3"/>
      <sheetName val="Desktop_by_Region3"/>
      <sheetName val="Accy_by_Region3"/>
      <sheetName val="N94_HH_3"/>
      <sheetName val="Build_Name(MR)3"/>
      <sheetName val="Sheet1_3"/>
      <sheetName val="Mura_Free3"/>
      <sheetName val="Mura_Free_（自动生成）3"/>
      <sheetName val="DV_Mura_Free3"/>
      <sheetName val="CTB_Material_Issues3"/>
      <sheetName val="Weeky_CTB3"/>
      <sheetName val="Daily_CTB3"/>
      <sheetName val="LCD_Module_CTB3"/>
      <sheetName val="Enclosure-KB_CTB3"/>
      <sheetName val="QSMC_Mini3"/>
      <sheetName val="D2D_Comparison3"/>
      <sheetName val="NG_Tracker_3"/>
      <sheetName val="Enclosure-KB_CTB_(APR)3"/>
      <sheetName val="Enclosure_-FX3"/>
      <sheetName val="Enclosure_-_RT3"/>
      <sheetName val="Enclosure-KB_CTB_(APR-_Cum)3"/>
      <sheetName val="Enclosure_PSI3"/>
      <sheetName val="Enclosure_demands3"/>
      <sheetName val="Enclosure_BOH3"/>
      <sheetName val="Flatness_control3"/>
      <sheetName val="TONG_HOP_VL-NC3"/>
      <sheetName val="DON_GIA3"/>
      <sheetName val="Apr_(1)_3_of_33"/>
      <sheetName val="Histogram_Chart3"/>
      <sheetName val="dongia_(2)3"/>
      <sheetName val="B053_(990701)공정실적PP%계산3"/>
      <sheetName val="B053_(990701)공정능력PC%계산3"/>
      <sheetName val="1월2주차_보증검사3"/>
      <sheetName val="t-h_HA_THE3"/>
      <sheetName val="Rev_Changes3"/>
      <sheetName val="Equipment_List3"/>
      <sheetName val="100Hz_GRR3"/>
      <sheetName val="Contact_Angle&amp;Steel_Wool3"/>
      <sheetName val="부서별구분_(2)3"/>
      <sheetName val="완제품_원가3"/>
      <sheetName val="표지_(2)3"/>
      <sheetName val="표지_(3)3"/>
      <sheetName val="#2_3"/>
      <sheetName val="제조경비_산출기준3"/>
      <sheetName val="Input_commodity_fallout3"/>
      <sheetName val="CHITIET_VL-NC-TT_-1p3"/>
      <sheetName val="Year_Graph3"/>
      <sheetName val="Details_Test_Readiness(Optiona3"/>
    </sheetNames>
    <sheetDataSet>
      <sheetData sheetId="0" refreshError="1">
        <row r="7">
          <cell r="H7" t="str">
            <v>PPM9427</v>
          </cell>
        </row>
        <row r="52">
          <cell r="H52" t="str">
            <v>PPM9426</v>
          </cell>
          <cell r="I52" t="str">
            <v>Good BTR</v>
          </cell>
          <cell r="J52">
            <v>0</v>
          </cell>
          <cell r="K52">
            <v>0</v>
          </cell>
          <cell r="L52">
            <v>406</v>
          </cell>
          <cell r="M52">
            <v>2674</v>
          </cell>
          <cell r="N52">
            <v>2554</v>
          </cell>
          <cell r="O52">
            <v>2301</v>
          </cell>
          <cell r="P52">
            <v>7935</v>
          </cell>
          <cell r="Q52">
            <v>854</v>
          </cell>
          <cell r="R52">
            <v>1053</v>
          </cell>
          <cell r="S52">
            <v>551</v>
          </cell>
          <cell r="T52">
            <v>3</v>
          </cell>
          <cell r="U52">
            <v>2461</v>
          </cell>
          <cell r="V52">
            <v>0</v>
          </cell>
          <cell r="W52">
            <v>0</v>
          </cell>
          <cell r="X52">
            <v>200</v>
          </cell>
          <cell r="Y52">
            <v>350</v>
          </cell>
          <cell r="Z52">
            <v>550</v>
          </cell>
          <cell r="AA52">
            <v>10946</v>
          </cell>
        </row>
        <row r="53">
          <cell r="H53" t="str">
            <v>PPZ0A7</v>
          </cell>
          <cell r="I53" t="str">
            <v>Good CTO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178</v>
          </cell>
          <cell r="O53">
            <v>448</v>
          </cell>
          <cell r="P53">
            <v>626</v>
          </cell>
          <cell r="Q53">
            <v>171</v>
          </cell>
          <cell r="R53">
            <v>245</v>
          </cell>
          <cell r="S53">
            <v>180</v>
          </cell>
          <cell r="T53">
            <v>268</v>
          </cell>
          <cell r="U53">
            <v>864</v>
          </cell>
          <cell r="V53">
            <v>202</v>
          </cell>
          <cell r="W53">
            <v>250</v>
          </cell>
          <cell r="X53">
            <v>250</v>
          </cell>
          <cell r="Y53">
            <v>250</v>
          </cell>
          <cell r="Z53">
            <v>952</v>
          </cell>
          <cell r="AA53">
            <v>2442</v>
          </cell>
        </row>
        <row r="54">
          <cell r="H54" t="str">
            <v>PPM9418</v>
          </cell>
          <cell r="I54" t="str">
            <v>Better BTR</v>
          </cell>
          <cell r="J54">
            <v>0</v>
          </cell>
          <cell r="K54">
            <v>0</v>
          </cell>
          <cell r="L54">
            <v>198</v>
          </cell>
          <cell r="M54">
            <v>487</v>
          </cell>
          <cell r="N54">
            <v>2098</v>
          </cell>
          <cell r="O54">
            <v>571</v>
          </cell>
          <cell r="P54">
            <v>3354</v>
          </cell>
          <cell r="Q54">
            <v>211</v>
          </cell>
          <cell r="R54">
            <v>170</v>
          </cell>
          <cell r="S54">
            <v>220</v>
          </cell>
          <cell r="T54">
            <v>0</v>
          </cell>
          <cell r="U54">
            <v>601</v>
          </cell>
          <cell r="V54">
            <v>0</v>
          </cell>
          <cell r="W54">
            <v>0</v>
          </cell>
          <cell r="X54">
            <v>50</v>
          </cell>
          <cell r="Y54">
            <v>50</v>
          </cell>
          <cell r="Z54">
            <v>100</v>
          </cell>
          <cell r="AA54">
            <v>4055</v>
          </cell>
        </row>
        <row r="55">
          <cell r="H55" t="str">
            <v>PPZ0A0</v>
          </cell>
          <cell r="I55" t="str">
            <v>Better CTO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21</v>
          </cell>
          <cell r="O55">
            <v>113</v>
          </cell>
          <cell r="P55">
            <v>134</v>
          </cell>
          <cell r="Q55">
            <v>36</v>
          </cell>
          <cell r="R55">
            <v>66</v>
          </cell>
          <cell r="S55">
            <v>55</v>
          </cell>
          <cell r="T55">
            <v>61</v>
          </cell>
          <cell r="U55">
            <v>218</v>
          </cell>
          <cell r="V55">
            <v>100</v>
          </cell>
          <cell r="W55">
            <v>80</v>
          </cell>
          <cell r="X55">
            <v>80</v>
          </cell>
          <cell r="Y55">
            <v>60</v>
          </cell>
          <cell r="Z55">
            <v>320</v>
          </cell>
          <cell r="AA55">
            <v>672</v>
          </cell>
        </row>
        <row r="56">
          <cell r="H56" t="str">
            <v>PPM9419</v>
          </cell>
          <cell r="I56" t="str">
            <v>Best BTR</v>
          </cell>
          <cell r="J56">
            <v>0</v>
          </cell>
          <cell r="K56">
            <v>0</v>
          </cell>
          <cell r="L56">
            <v>0</v>
          </cell>
          <cell r="M56">
            <v>663</v>
          </cell>
          <cell r="N56">
            <v>1102</v>
          </cell>
          <cell r="O56">
            <v>977</v>
          </cell>
          <cell r="P56">
            <v>2742</v>
          </cell>
          <cell r="Q56">
            <v>281</v>
          </cell>
          <cell r="R56">
            <v>170</v>
          </cell>
          <cell r="S56">
            <v>219</v>
          </cell>
          <cell r="T56">
            <v>1</v>
          </cell>
          <cell r="U56">
            <v>671</v>
          </cell>
          <cell r="V56">
            <v>0</v>
          </cell>
          <cell r="W56">
            <v>0</v>
          </cell>
          <cell r="X56">
            <v>143</v>
          </cell>
          <cell r="Y56">
            <v>100</v>
          </cell>
          <cell r="Z56">
            <v>243</v>
          </cell>
          <cell r="AA56">
            <v>3656</v>
          </cell>
        </row>
        <row r="57">
          <cell r="H57" t="str">
            <v>PPM9619</v>
          </cell>
          <cell r="I57" t="str">
            <v>Ultimate BTR</v>
          </cell>
          <cell r="J57">
            <v>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0</v>
          </cell>
          <cell r="Q57">
            <v>10</v>
          </cell>
          <cell r="R57">
            <v>33</v>
          </cell>
          <cell r="S57">
            <v>7</v>
          </cell>
          <cell r="T57">
            <v>30</v>
          </cell>
          <cell r="U57">
            <v>70</v>
          </cell>
          <cell r="V57">
            <v>0</v>
          </cell>
          <cell r="W57">
            <v>0</v>
          </cell>
          <cell r="X57">
            <v>10</v>
          </cell>
          <cell r="Y57">
            <v>5</v>
          </cell>
          <cell r="Z57">
            <v>15</v>
          </cell>
          <cell r="AA57">
            <v>85</v>
          </cell>
        </row>
        <row r="58">
          <cell r="H58" t="str">
            <v>PPZ0A1</v>
          </cell>
          <cell r="I58" t="str">
            <v>Best CTO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64</v>
          </cell>
          <cell r="O58">
            <v>146</v>
          </cell>
          <cell r="P58">
            <v>210</v>
          </cell>
          <cell r="Q58">
            <v>58</v>
          </cell>
          <cell r="R58">
            <v>97</v>
          </cell>
          <cell r="S58">
            <v>63</v>
          </cell>
          <cell r="T58">
            <v>87</v>
          </cell>
          <cell r="U58">
            <v>305</v>
          </cell>
          <cell r="V58">
            <v>115</v>
          </cell>
          <cell r="W58">
            <v>50</v>
          </cell>
          <cell r="X58">
            <v>100</v>
          </cell>
          <cell r="Y58">
            <v>100</v>
          </cell>
          <cell r="Z58">
            <v>365</v>
          </cell>
          <cell r="AA58">
            <v>880</v>
          </cell>
        </row>
        <row r="59">
          <cell r="H59" t="str">
            <v>Total</v>
          </cell>
          <cell r="I59">
            <v>0</v>
          </cell>
          <cell r="J59">
            <v>0</v>
          </cell>
          <cell r="K59">
            <v>0</v>
          </cell>
          <cell r="L59">
            <v>604</v>
          </cell>
          <cell r="M59">
            <v>3824</v>
          </cell>
          <cell r="N59">
            <v>6017</v>
          </cell>
          <cell r="O59">
            <v>4556</v>
          </cell>
          <cell r="P59">
            <v>15001</v>
          </cell>
          <cell r="Q59">
            <v>1611</v>
          </cell>
          <cell r="R59">
            <v>1834</v>
          </cell>
          <cell r="S59">
            <v>1295</v>
          </cell>
          <cell r="T59">
            <v>450</v>
          </cell>
          <cell r="U59">
            <v>5190</v>
          </cell>
          <cell r="V59">
            <v>417</v>
          </cell>
          <cell r="W59">
            <v>380</v>
          </cell>
          <cell r="X59">
            <v>833</v>
          </cell>
          <cell r="Y59">
            <v>915</v>
          </cell>
          <cell r="Z59">
            <v>2545</v>
          </cell>
          <cell r="AA59">
            <v>22736</v>
          </cell>
        </row>
        <row r="60">
          <cell r="H60" t="str">
            <v>Cum Total</v>
          </cell>
          <cell r="I60">
            <v>0</v>
          </cell>
          <cell r="J60">
            <v>0</v>
          </cell>
          <cell r="K60">
            <v>0</v>
          </cell>
          <cell r="L60">
            <v>604</v>
          </cell>
          <cell r="M60">
            <v>4428</v>
          </cell>
          <cell r="N60">
            <v>10445</v>
          </cell>
          <cell r="O60">
            <v>15001</v>
          </cell>
          <cell r="P60">
            <v>0</v>
          </cell>
          <cell r="Q60">
            <v>16612</v>
          </cell>
          <cell r="R60">
            <v>18446</v>
          </cell>
          <cell r="S60">
            <v>19741</v>
          </cell>
          <cell r="T60">
            <v>20191</v>
          </cell>
          <cell r="U60">
            <v>0</v>
          </cell>
          <cell r="V60">
            <v>20608</v>
          </cell>
          <cell r="W60">
            <v>20988</v>
          </cell>
          <cell r="X60">
            <v>21821</v>
          </cell>
          <cell r="Y60">
            <v>22736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7">
          <cell r="H7">
            <v>12172.346692524747</v>
          </cell>
        </row>
      </sheetData>
      <sheetData sheetId="14">
        <row r="7">
          <cell r="H7">
            <v>12172.346692524747</v>
          </cell>
        </row>
      </sheetData>
      <sheetData sheetId="15">
        <row r="7">
          <cell r="H7">
            <v>12172.346692524747</v>
          </cell>
        </row>
      </sheetData>
      <sheetData sheetId="16">
        <row r="7">
          <cell r="H7">
            <v>12172.346692524747</v>
          </cell>
        </row>
      </sheetData>
      <sheetData sheetId="17">
        <row r="7">
          <cell r="H7">
            <v>12172.346692524747</v>
          </cell>
        </row>
      </sheetData>
      <sheetData sheetId="18">
        <row r="7">
          <cell r="H7">
            <v>12172.346692524747</v>
          </cell>
        </row>
      </sheetData>
      <sheetData sheetId="19">
        <row r="7">
          <cell r="H7">
            <v>12172.346692524747</v>
          </cell>
        </row>
      </sheetData>
      <sheetData sheetId="20">
        <row r="7">
          <cell r="H7">
            <v>12172.346692524747</v>
          </cell>
        </row>
      </sheetData>
      <sheetData sheetId="21">
        <row r="7">
          <cell r="H7">
            <v>12172.346692524747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>
        <row r="7">
          <cell r="H7" t="str">
            <v>PPM9427</v>
          </cell>
        </row>
      </sheetData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>
        <row r="7">
          <cell r="H7" t="str">
            <v>PPM9427</v>
          </cell>
        </row>
      </sheetData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>
        <row r="7">
          <cell r="H7" t="str">
            <v>PPM9427</v>
          </cell>
        </row>
      </sheetData>
      <sheetData sheetId="285">
        <row r="7">
          <cell r="H7" t="str">
            <v>PPM9427</v>
          </cell>
        </row>
      </sheetData>
      <sheetData sheetId="286">
        <row r="7">
          <cell r="H7" t="str">
            <v>PPM9427</v>
          </cell>
        </row>
      </sheetData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>
        <row r="7">
          <cell r="H7" t="str">
            <v>PPM9427</v>
          </cell>
        </row>
      </sheetData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>
        <row r="7">
          <cell r="H7" t="str">
            <v>PPM9427</v>
          </cell>
        </row>
      </sheetData>
      <sheetData sheetId="356">
        <row r="7">
          <cell r="H7" t="str">
            <v>PPM9427</v>
          </cell>
        </row>
      </sheetData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 refreshError="1"/>
      <sheetData sheetId="425" refreshError="1"/>
      <sheetData sheetId="426" refreshError="1"/>
      <sheetData sheetId="427">
        <row r="7">
          <cell r="H7" t="str">
            <v>PPM9427</v>
          </cell>
        </row>
      </sheetData>
      <sheetData sheetId="428">
        <row r="7">
          <cell r="H7" t="str">
            <v>PPM9427</v>
          </cell>
        </row>
      </sheetData>
      <sheetData sheetId="429"/>
      <sheetData sheetId="430"/>
      <sheetData sheetId="431">
        <row r="7">
          <cell r="H7" t="str">
            <v>PPM9427</v>
          </cell>
        </row>
      </sheetData>
      <sheetData sheetId="432">
        <row r="7">
          <cell r="H7" t="str">
            <v>PPM9427</v>
          </cell>
        </row>
      </sheetData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24"/>
      <sheetName val="25"/>
      <sheetName val="26"/>
      <sheetName val="27"/>
      <sheetName val="28"/>
      <sheetName val="29"/>
      <sheetName val="30"/>
      <sheetName val="20"/>
      <sheetName val="21"/>
      <sheetName val="22"/>
      <sheetName val="23"/>
      <sheetName val="10"/>
      <sheetName val="12"/>
      <sheetName val="13"/>
      <sheetName val="14"/>
      <sheetName val="15"/>
      <sheetName val="16"/>
      <sheetName val="17"/>
      <sheetName val="18"/>
      <sheetName val="19"/>
      <sheetName val="1"/>
      <sheetName val="2"/>
      <sheetName val="3"/>
      <sheetName val="4"/>
      <sheetName val="5"/>
      <sheetName val="6"/>
      <sheetName val="7"/>
      <sheetName val="8"/>
      <sheetName val="Sheet1"/>
      <sheetName val="MPS Q3 FY04"/>
      <sheetName val="MPS Q4 FY04"/>
      <sheetName val="Issues List"/>
      <sheetName val="Data collection"/>
      <sheetName val="Management"/>
      <sheetName val="ISRDATA"/>
      <sheetName val="Workings"/>
      <sheetName val="MEK J2 Sensor_FLEX_Design Revie"/>
      <sheetName val="Temp"/>
      <sheetName val="X-R CHART"/>
      <sheetName val="Histogram Chart"/>
      <sheetName val="WK3"/>
      <sheetName val="WKY"/>
      <sheetName val="9K3"/>
      <sheetName val="WKXWKB"/>
      <sheetName val="WKC"/>
      <sheetName val="單面板S雙面板D"/>
      <sheetName val="多層板M"/>
      <sheetName val="MPS_Q3_FY04"/>
      <sheetName val="MPS_Q4_FY04"/>
      <sheetName val="Issues_List"/>
      <sheetName val="Data_collection"/>
      <sheetName val="MEK_J2_Sensor_FLEX_Design_Revie"/>
      <sheetName val="X-R_CHART"/>
      <sheetName val="Histogram_Chart"/>
      <sheetName val="MPS_Q3_FY041"/>
      <sheetName val="MPS_Q4_FY041"/>
      <sheetName val="Issues_List1"/>
      <sheetName val="Data_collection1"/>
      <sheetName val="MEK_J2_Sensor_FLEX_Design_Revi1"/>
      <sheetName val="X-R_CHART1"/>
      <sheetName val="Histogram_Chart1"/>
      <sheetName val="Process Flow (Formula Locked)"/>
      <sheetName val="Process_Flow_(Formula_Locked)"/>
      <sheetName val="FA-LISTING"/>
      <sheetName val="DFM History 2"/>
      <sheetName val="Input commodity fallout"/>
      <sheetName val="Reporting"/>
      <sheetName val="Cork"/>
      <sheetName val="Process_Flow_(Formula_Locked)1"/>
      <sheetName val="DFM_History_2"/>
      <sheetName val="Input_commodity_fallout"/>
      <sheetName val="MPS_Q3_FY042"/>
      <sheetName val="MPS_Q4_FY042"/>
      <sheetName val="Issues_List2"/>
      <sheetName val="Data_collection2"/>
      <sheetName val="MEK_J2_Sensor_FLEX_Design_Revi2"/>
      <sheetName val="X-R_CHART2"/>
      <sheetName val="Histogram_Chart2"/>
    </sheetNames>
    <sheetDataSet>
      <sheetData sheetId="0" refreshError="1">
        <row r="13">
          <cell r="M13">
            <v>0</v>
          </cell>
        </row>
        <row r="14">
          <cell r="M14" t="str">
            <v>WORK HALTED</v>
          </cell>
        </row>
        <row r="15">
          <cell r="M15" t="str">
            <v>WIP</v>
          </cell>
        </row>
        <row r="16">
          <cell r="M16" t="str">
            <v>WIP</v>
          </cell>
        </row>
        <row r="17">
          <cell r="M17" t="str">
            <v>WIP</v>
          </cell>
        </row>
        <row r="18">
          <cell r="M18" t="str">
            <v>WIP</v>
          </cell>
        </row>
        <row r="19">
          <cell r="M19" t="str">
            <v>WIP</v>
          </cell>
        </row>
        <row r="20">
          <cell r="M20" t="str">
            <v>WIP</v>
          </cell>
        </row>
        <row r="21">
          <cell r="M21" t="str">
            <v>WIP</v>
          </cell>
        </row>
        <row r="23">
          <cell r="M23" t="str">
            <v>WORK HALTED</v>
          </cell>
        </row>
        <row r="24">
          <cell r="M24" t="str">
            <v>WIP</v>
          </cell>
        </row>
        <row r="25">
          <cell r="M25" t="str">
            <v>WIP</v>
          </cell>
        </row>
        <row r="26">
          <cell r="M26" t="str">
            <v>WIP</v>
          </cell>
        </row>
        <row r="27">
          <cell r="M27" t="str">
            <v>WORK HALTED</v>
          </cell>
        </row>
        <row r="28">
          <cell r="M28" t="str">
            <v>WIP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M13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k"/>
      <sheetName val="0000"/>
      <sheetName val="1000"/>
      <sheetName val="Process Flow"/>
      <sheetName val="HC Plan"/>
      <sheetName val="Fixture List"/>
      <sheetName val="Sing"/>
      <sheetName val="Sing 100"/>
      <sheetName val="SAC(NO HOTRAIL)"/>
      <sheetName val="SAC(HOTRAIL)"/>
      <sheetName val="iPhone TFB"/>
      <sheetName val="Workings"/>
      <sheetName val="MLB"/>
      <sheetName val="SAC(NO HOTR_x0001__x0015_?"/>
      <sheetName val="机种list"/>
      <sheetName val="缺点list"/>
      <sheetName val="SAC(NO HOTRˆ_x0001__x0015_?"/>
      <sheetName val="MPS Q3 FY04"/>
      <sheetName val="MPS Q4 FY04"/>
      <sheetName val="RMA"/>
      <sheetName val="SAC(NO HOTR_x0001__x0015__x0000_"/>
      <sheetName val="SAC(NO HOTRˆ_x0001__x0015__x0000_"/>
      <sheetName val="SAC(NO HOTR_x0001__x0015__"/>
      <sheetName val="SAC(NO HOTRˆ_x0001__x0015__"/>
      <sheetName val="Capacity Plan 2004---Q77-B"/>
      <sheetName val="Process_Flow"/>
      <sheetName val="HC_Plan"/>
      <sheetName val="Fixture_List"/>
      <sheetName val="Sing_100"/>
      <sheetName val="SAC(NO_HOTRAIL)"/>
      <sheetName val="iPhone_TFB"/>
      <sheetName val="SAC(NO_HOTR"/>
      <sheetName val="SAC(NO_HOTRˆ"/>
      <sheetName val="MPS_Q3_FY04"/>
      <sheetName val="MPS_Q4_FY04"/>
      <sheetName val="SAC(NO_HOTR?"/>
      <sheetName val="SAC(NO_HOTRˆ?"/>
      <sheetName val="Process_Flow1"/>
      <sheetName val="HC_Plan1"/>
      <sheetName val="Fixture_List1"/>
      <sheetName val="Sing_1001"/>
      <sheetName val="SAC(NO_HOTRAIL)1"/>
      <sheetName val="iPhone_TFB1"/>
      <sheetName val="Process_Flow2"/>
      <sheetName val="HC_Plan2"/>
      <sheetName val="Fixture_List2"/>
      <sheetName val="Sing_1002"/>
      <sheetName val="SAC(NO_HOTRAIL)2"/>
      <sheetName val="iPhone_TFB2"/>
      <sheetName val="Capacity_Plan_2004---Q77-B"/>
      <sheetName val="Ɇixture List"/>
      <sheetName val="SAC(NO H䁏TRAIL)"/>
      <sheetName val="䁍PS Q3 FY04"/>
      <sheetName val="Summary Packing "/>
      <sheetName val="11&amp;12 Yield report&amp;Action"/>
      <sheetName val="K20 HOUSING"/>
      <sheetName val="連帶報廢"/>
      <sheetName val="SAC(NO_HOTR_"/>
      <sheetName val="SAC(NO_HOTRˆ_"/>
      <sheetName val="Summary"/>
      <sheetName val="J1 BM"/>
      <sheetName val="J2 BM"/>
      <sheetName val="Sensor BM"/>
      <sheetName val="HTN BM"/>
      <sheetName val="X26"/>
      <sheetName val="Sensor"/>
      <sheetName val="HTN"/>
      <sheetName val="Assy fixture"/>
      <sheetName val="Sheet1"/>
      <sheetName val="Testing fixture"/>
      <sheetName val="物料規格"/>
      <sheetName val="bal_sheet"/>
      <sheetName val="Materials Quarterly"/>
      <sheetName val="Time_Scale"/>
      <sheetName val="Consumables"/>
      <sheetName val="Fab Summary"/>
      <sheetName val="TACT"/>
      <sheetName val="XL4Test5"/>
      <sheetName val="Reporting"/>
      <sheetName val="Input commodity fallout"/>
      <sheetName val="SAC(NO HOTR_x005f_x0001__x005f_x0015_"/>
      <sheetName val="SAC(NO HOTRˆ_x005f_x0001__x005f_x0015_"/>
      <sheetName val="SAC(NO HOTR_x005f_x0001__x005f_x0015__"/>
      <sheetName val="SAC(NO HOTRˆ_x005f_x0001__x005f_x0015__"/>
      <sheetName val="SAC(NO HOTR_x005f_x0001__x005f_x0015__x000"/>
      <sheetName val="SAC(NO HOTRˆ_x005f_x0001__x005f_x0015__x000"/>
      <sheetName val="SAC(NO HOTR_x005f_x005f_x005f_x0001__x005f"/>
      <sheetName val="SAC(NO HOTRˆ_x005f_x005f_x005f_x0001__x005f"/>
      <sheetName val="SAC(NO HOTR_x005f_x0001__x005f_x0015_?"/>
      <sheetName val="SAC(NO HOTRˆ_x005f_x0001__x005f_x0015_?"/>
      <sheetName val="OQC Trend Chart "/>
      <sheetName val="Results"/>
      <sheetName val="PLGroupings"/>
      <sheetName val="TONGKE3p "/>
      <sheetName val="TDTKP"/>
      <sheetName val="LCM(Optrex DPPM report)"/>
      <sheetName val="3"/>
      <sheetName val="Sheet4"/>
      <sheetName val="Build Name(MR)"/>
      <sheetName val="Home"/>
      <sheetName val="1"/>
      <sheetName val="2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report_20"/>
      <sheetName val="camera_30"/>
      <sheetName val="Sheet5"/>
      <sheetName val="Sheet6 (3)"/>
      <sheetName val="CLM-MP"/>
      <sheetName val="BOM簡化"/>
      <sheetName val="Mat Summary"/>
      <sheetName val="九大件格式"/>
      <sheetName val="Process_Flow3"/>
      <sheetName val="HC_Plan3"/>
      <sheetName val="Fixture_List3"/>
      <sheetName val="Sing_1003"/>
      <sheetName val="SAC(NO_HOTRAIL)3"/>
      <sheetName val="iPhone_TFB3"/>
      <sheetName val="MPS_Q3_FY041"/>
      <sheetName val="MPS_Q4_FY041"/>
      <sheetName val="Capacity_Plan_2004---Q77-B1"/>
      <sheetName val="11&amp;12_Yield_report&amp;Action"/>
      <sheetName val="K20_HOUSING"/>
      <sheetName val="Summary_Packing_"/>
      <sheetName val="Ɇixture_List"/>
      <sheetName val="SAC(NO_H䁏TRAIL)"/>
      <sheetName val="䁍PS_Q3_FY04"/>
      <sheetName val="J1_BM"/>
      <sheetName val="J2_BM"/>
      <sheetName val="Sensor_BM"/>
      <sheetName val="HTN_BM"/>
      <sheetName val="Assy_fixture"/>
      <sheetName val="Testing_fixture"/>
      <sheetName val="Input_commodity_fallout"/>
      <sheetName val="Materials_Quarterly"/>
      <sheetName val="Fab_Summary"/>
      <sheetName val="OQC_Trend_Chart_"/>
      <sheetName val="Sheet6_(3)"/>
      <sheetName val="生產計劃"/>
      <sheetName val="FY'14 Accounting Calendar"/>
      <sheetName val="FCT Test"/>
      <sheetName val="Bom(P1)"/>
      <sheetName val="Title Sheet"/>
      <sheetName val="125PIECE"/>
      <sheetName val="SAC(NO HOTR_x005f_x0001__x005f"/>
      <sheetName val="SAC(NO HOTRˆ_x005f_x0001__x005f"/>
      <sheetName val="Item_ALL"/>
      <sheetName val="Item_HSA"/>
      <sheetName val="Macro1"/>
      <sheetName val="New Model"/>
      <sheetName val="ISRDATA"/>
      <sheetName val="WK3"/>
      <sheetName val="Cr+6(C-cover)"/>
      <sheetName val="參數"/>
      <sheetName val="Hdqtrs by mgr"/>
      <sheetName val="Sacramento by mgr"/>
      <sheetName val="AMR"/>
      <sheetName val="Sacramento"/>
      <sheetName val="Europe"/>
      <sheetName val="Cork by mgr"/>
      <sheetName val="Singapore by mgr"/>
      <sheetName val="10.8.01 Open reqs"/>
      <sheetName val="Japan Sales"/>
      <sheetName val="Asia Pacific"/>
      <sheetName val="Process_Flow4"/>
      <sheetName val="HC_Plan4"/>
      <sheetName val="Fixture_List4"/>
      <sheetName val="Sing_1004"/>
      <sheetName val="SAC(NO_HOTRAIL)4"/>
      <sheetName val="iPhone_TFB4"/>
      <sheetName val="MPS_Q3_FY042"/>
      <sheetName val="MPS_Q4_FY042"/>
      <sheetName val="Capacity_Plan_2004---Q77-B2"/>
      <sheetName val="FA-LISTING"/>
      <sheetName val="11&amp;12_Yield_report&amp;Action1"/>
      <sheetName val="K20_HOUSING1"/>
      <sheetName val="Summary_Packing_1"/>
      <sheetName val="Ɇixture_List1"/>
      <sheetName val="SAC(NO_H䁏TRAIL)1"/>
      <sheetName val="䁍PS_Q3_FY041"/>
      <sheetName val="J1_BM1"/>
      <sheetName val="J2_BM1"/>
      <sheetName val="Sensor_BM1"/>
      <sheetName val="HTN_BM1"/>
      <sheetName val="Assy_fixture1"/>
      <sheetName val="Testing_fixture1"/>
      <sheetName val="Input_commodity_fallout1"/>
      <sheetName val="Materials_Quarterly1"/>
      <sheetName val="Fab_Summary1"/>
      <sheetName val="TONGKE3p_"/>
      <sheetName val="OQC_Trend_Chart_1"/>
      <sheetName val="LCM(Optrex_DPPM_report)"/>
      <sheetName val="Build_Name(MR)"/>
      <sheetName val="Sheet6_(3)1"/>
      <sheetName val="SAC(NO_HOTR_x005f_x0001__x005f_x0015__x000"/>
      <sheetName val="SAC(NO_HOTRˆ_x005f_x0001__x005f_x0015__x000"/>
      <sheetName val="SAC(NO_HOTR_x005f_x0001__x005f_x0015__"/>
      <sheetName val="SAC(NO_HOTRˆ_x005f_x0001__x005f_x0015__"/>
      <sheetName val="Mat_Summary"/>
      <sheetName val="FY'14_Accounting_Calendar"/>
      <sheetName val="FCT_Test"/>
      <sheetName val="Title_Sheet"/>
      <sheetName val="SAC(NO_HOTR_x005f_x0001__x005f_x0015_"/>
      <sheetName val="SAC(NO_HOTRˆ_x005f_x0001__x005f_x0015_"/>
      <sheetName val="ROA01單片金額"/>
      <sheetName val="GS IH"/>
      <sheetName val="Debug check list"/>
      <sheetName val="Macro"/>
      <sheetName val="Codes"/>
      <sheetName val="KH-Q1,Q2,01"/>
      <sheetName val="20353-1"/>
      <sheetName val="20353-2"/>
      <sheetName val="20353-3"/>
      <sheetName val="20353-4"/>
      <sheetName val="20353-5"/>
      <sheetName val="20353-6"/>
      <sheetName val="20353-7"/>
      <sheetName val="20353-8"/>
      <sheetName val="20353-9"/>
      <sheetName val="20353-10"/>
      <sheetName val="20353-11"/>
      <sheetName val="20353-12"/>
      <sheetName val="20353-13"/>
      <sheetName val="20353-14"/>
      <sheetName val="20353-15"/>
      <sheetName val="20353-16"/>
      <sheetName val="20353-17"/>
      <sheetName val="Sum Sheet"/>
      <sheetName val="Rev Changes"/>
      <sheetName val="SAC(NO_HOTR_x005f_x005f_x005f_x0001__x005f"/>
      <sheetName val="SAC(NO_HOTRˆ_x005f_x005f_x005f_x0001__x005f"/>
      <sheetName val="SAC(NO HOTR_x005f_x005f_x005f_x005f_x005f_x005f_"/>
      <sheetName val="SAC(NO HOTRˆ_x005f_x005f_x005f_x005f_x005f_x005f_"/>
      <sheetName val="SAC(NO_HOTR_x005f_x005f_x005f_x005f_x005f_x005f_"/>
      <sheetName val="SAC(NO_HOTRˆ_x005f_x005f_x005f_x005f_x005f_x005f_"/>
      <sheetName val="TAMG"/>
      <sheetName val="CAP"/>
      <sheetName val="Tri-mode BOM"/>
      <sheetName val="Lookup Menu"/>
      <sheetName val="IPQC稽核&amp;抽檢重大異常Summary"/>
      <sheetName val="Module"/>
      <sheetName val="Equipment Info assumptions"/>
      <sheetName val="非機種"/>
      <sheetName val="SAC(NO HOTR_x0001__x0015__x000"/>
      <sheetName val="SAC(NO HOTRˆ_x0001__x0015__x000"/>
      <sheetName val="Data Summary Mar. WK04"/>
      <sheetName val="POWER ASSUMPTIONS"/>
      <sheetName val="614-BOM"/>
      <sheetName val="FA_LISTING"/>
      <sheetName val="一厂"/>
      <sheetName val="본부별팀별9911"/>
      <sheetName val="교육계획"/>
      <sheetName val="투자-국내2"/>
      <sheetName val="SP-H700PartsList"/>
      <sheetName val="Q37 FATP EVT Workbook V1"/>
      <sheetName val="Mura Free"/>
      <sheetName val="综合结果（自动生成）"/>
      <sheetName val="Toolbox"/>
      <sheetName val="3.1 Balance sheet"/>
      <sheetName val="N90 LFR"/>
      <sheetName val="daily report"/>
      <sheetName val="G.1R-Shou COP Gf"/>
      <sheetName val="客户端"/>
      <sheetName val="phuluc1"/>
      <sheetName val="清冊"/>
      <sheetName val="HGA ENG"/>
      <sheetName val="Commodity"/>
      <sheetName val="효율계획(당월)"/>
      <sheetName val="AQL(0.65)"/>
      <sheetName val="전체실적"/>
      <sheetName val="CAUDIT"/>
      <sheetName val="CD-실적"/>
      <sheetName val="p2-1"/>
      <sheetName val="해외생산"/>
      <sheetName val="세계수요종합OK"/>
      <sheetName val="Freq error DATA"/>
      <sheetName val="Freq HISTOGRAM"/>
      <sheetName val="E"/>
      <sheetName val="Tiepdia"/>
      <sheetName val="CHITIET VL-NC-TT -1p"/>
      <sheetName val="TDTKP1"/>
      <sheetName val="VC"/>
      <sheetName val="chitiet"/>
      <sheetName val="dtxl"/>
      <sheetName val="CHITIET VL-NC-TT-3p"/>
      <sheetName val="VCV-BE-TONG"/>
      <sheetName val="DG"/>
      <sheetName val="ABC別"/>
      <sheetName val="B053 (990701)공정실적PP%계산"/>
      <sheetName val="TH VL, NC, DDHT Thanhphuoc"/>
      <sheetName val="B×a"/>
      <sheetName val="MA溫濕度&amp;particle"/>
      <sheetName val="giathanh1"/>
      <sheetName val="Apr (1) 3 of 3"/>
      <sheetName val="MTL(AG)"/>
      <sheetName val="1월2주차 보증검사"/>
      <sheetName val="月別"/>
      <sheetName val="DONGIA"/>
      <sheetName val="SPEC"/>
      <sheetName val="LEGEND"/>
      <sheetName val="품의양"/>
      <sheetName val="TNHCHINH"/>
      <sheetName val="TONG HOP VL-NC"/>
      <sheetName val="DON GIA"/>
      <sheetName val="A-A"/>
      <sheetName val="DI-ESTI"/>
      <sheetName val="#REF!"/>
      <sheetName val="組裝工時表"/>
      <sheetName val="gvl"/>
      <sheetName val="lam-moi"/>
      <sheetName val="thao-go"/>
      <sheetName val="TH XL"/>
      <sheetName val="dongia (2)"/>
      <sheetName val="DM 56"/>
      <sheetName val="SheetMetal"/>
      <sheetName val="Bia TQT"/>
      <sheetName val="gtrinh"/>
      <sheetName val="O"/>
      <sheetName val="주소(한문)"/>
      <sheetName val="Customize Your Invoice"/>
      <sheetName val="資本支出預算彙總"/>
      <sheetName val="data"/>
      <sheetName val="daily"/>
      <sheetName val="Test Readiness Summary"/>
      <sheetName val="Details Test Readiness(Optional"/>
      <sheetName val="Ramp"/>
      <sheetName val="人力成本結構(36hrs)_GL"/>
      <sheetName val="用工成本"/>
      <sheetName val="棉毛刷損耗及庫存監控"/>
      <sheetName val="卷紙馬達感應線月損耗及庫存監控"/>
      <sheetName val="點膠針頭月損耗及庫存監控"/>
      <sheetName val="N71-070815"/>
      <sheetName val="N71-070815wo Diecut&amp;fasterner "/>
      <sheetName val="N71-070215"/>
      <sheetName val="N71 All"/>
      <sheetName val="SAC(NO HOTR_x005f_x005f_"/>
      <sheetName val="SAC(NO HOTRˆ_x005f_x005f_"/>
      <sheetName val="INDIA-ML"/>
      <sheetName val="TONG HOP VL-NC TT"/>
      <sheetName val="KPVC-BD "/>
      <sheetName val="SAC(NO HOTR_x005f_x005f_x005f_x005f_"/>
      <sheetName val="SAC(NO HOTRˆ_x005f_x005f_x005f_x005f_"/>
      <sheetName val="Cause list"/>
      <sheetName val="Data lists"/>
      <sheetName val="Cover"/>
      <sheetName val="75EY"/>
      <sheetName val="75EX"/>
      <sheetName val="72HX"/>
      <sheetName val="M1 Capa"/>
      <sheetName val="Panel Capa"/>
      <sheetName val="OldBank"/>
      <sheetName val="Section"/>
      <sheetName val="OK2Pre-PVT"/>
      <sheetName val="639-4009-(09)oct2"/>
      <sheetName val="1672-9510"/>
      <sheetName val="2015.M(20150206)"/>
      <sheetName val="Actual"/>
      <sheetName val="待處理品"/>
      <sheetName val="Reference1"/>
      <sheetName val="All"/>
      <sheetName val="Selections"/>
      <sheetName val="AA地区气温记录（动态）"/>
      <sheetName val="5차-폭"/>
      <sheetName val="Input"/>
      <sheetName val="選單"/>
      <sheetName val="General info"/>
      <sheetName val="CURR"/>
      <sheetName val="9906"/>
      <sheetName val="截止單據"/>
      <sheetName val="owners apr15"/>
      <sheetName val="Working"/>
      <sheetName val="BASIC"/>
      <sheetName val="Debug_check_list"/>
      <sheetName val="Burnin"/>
      <sheetName val="董"/>
      <sheetName val="CHECK"/>
      <sheetName val="2.實際彙總"/>
      <sheetName val="Data_LGU8110"/>
      <sheetName val="Lists"/>
      <sheetName val="Account Group"/>
      <sheetName val="TEMPMAT9308"/>
      <sheetName val="SAC(NO_HOTR_x005f_x0001__x005f"/>
      <sheetName val="SAC(NO_HOTRˆ_x005f_x0001__x005f"/>
      <sheetName val="Alloc by Family"/>
      <sheetName val="Call Down Data OLD"/>
      <sheetName val=""/>
      <sheetName val="Value"/>
      <sheetName val="DataSheet"/>
      <sheetName val="V710 Handset - 12-17-03"/>
      <sheetName val="GlassAreaSumamry"/>
      <sheetName val="DateConv"/>
      <sheetName val="Panelization"/>
      <sheetName val="DemAll"/>
      <sheetName val="YsizeA"/>
      <sheetName val="Source"/>
      <sheetName val="Settings"/>
      <sheetName val="SI-1"/>
      <sheetName val="SI-2"/>
      <sheetName val="SMT-1"/>
      <sheetName val="SMT-2"/>
      <sheetName val="Europ_x0001_"/>
      <sheetName val="ME-Partlist"/>
      <sheetName val="SAC(NO_HOTR_x005f_x005f_"/>
      <sheetName val="SAC(NO_HOTRˆ_x005f_x005f_"/>
      <sheetName val="model"/>
      <sheetName val="AreaID"/>
      <sheetName val="MOR_count"/>
      <sheetName val="Process_Flow5"/>
      <sheetName val="HC_Plan5"/>
      <sheetName val="Fixture_List5"/>
      <sheetName val="Sing_1005"/>
      <sheetName val="SAC(NO_HOTRAIL)5"/>
      <sheetName val="iPhone_TFB5"/>
      <sheetName val="MPS_Q3_FY043"/>
      <sheetName val="MPS_Q4_FY043"/>
      <sheetName val="Capacity_Plan_2004---Q77-B3"/>
      <sheetName val="11&amp;12_Yield_report&amp;Action2"/>
      <sheetName val="K20_HOUSING2"/>
      <sheetName val="Summary_Packing_2"/>
      <sheetName val="Ɇixture_List2"/>
      <sheetName val="SAC(NO_H䁏TRAIL)2"/>
      <sheetName val="䁍PS_Q3_FY042"/>
      <sheetName val="J1_BM2"/>
      <sheetName val="J2_BM2"/>
      <sheetName val="Sensor_BM2"/>
      <sheetName val="HTN_BM2"/>
      <sheetName val="Assy_fixture2"/>
      <sheetName val="Testing_fixture2"/>
      <sheetName val="Materials_Quarterly2"/>
      <sheetName val="Fab_Summary2"/>
      <sheetName val="OQC_Trend_Chart_2"/>
      <sheetName val="Input_commodity_fallout2"/>
      <sheetName val="Sheet6_(3)2"/>
      <sheetName val="FCT_Test1"/>
      <sheetName val="TONGKE3p_1"/>
      <sheetName val="FY'14_Accounting_Calendar1"/>
      <sheetName val="SAC(NO_HOTR_x005f_x0001__x005f_x0015__x001"/>
      <sheetName val="SAC(NO_HOTRˆ_x005f_x0001__x005f_x0015__x001"/>
      <sheetName val="SAC(NO_HOTR_x005f_x0001__x005f_x0015__1"/>
      <sheetName val="SAC(NO_HOTRˆ_x005f_x0001__x005f_x0015__1"/>
      <sheetName val="LCM(Optrex_DPPM_report)1"/>
      <sheetName val="Build_Name(MR)1"/>
      <sheetName val="Mat_Summary1"/>
      <sheetName val="Title_Sheet1"/>
      <sheetName val="SAC(NO_HOTR_x005f_x0001__x005f_x0015_1"/>
      <sheetName val="SAC(NO_HOTRˆ_x005f_x0001__x005f_x0015_1"/>
      <sheetName val="SAC(NO_HOTR_x005f_x005f_x005f_x0001__x0051"/>
      <sheetName val="SAC(NO_HOTRˆ_x005f_x005f_x005f_x0001__x0051"/>
      <sheetName val="New_Model"/>
      <sheetName val="GS_IH"/>
      <sheetName val="Tri-mode_BOM"/>
      <sheetName val="Hdqtrs_by_mgr"/>
      <sheetName val="Sacramento_by_mgr"/>
      <sheetName val="Cork_by_mgr"/>
      <sheetName val="Singapore_by_mgr"/>
      <sheetName val="10_8_01_Open_reqs"/>
      <sheetName val="Japan_Sales"/>
      <sheetName val="Asia_Pacific"/>
      <sheetName val="Q37_FATP_EVT_Workbook_V1"/>
      <sheetName val="SAC(NO_HOTR_x005f_x0001__x005f_x0015_?"/>
      <sheetName val="SAC(NO_HOTRˆ_x005f_x0001__x005f_x0015_?"/>
      <sheetName val="Sum_Sheet"/>
      <sheetName val="Rev_Changes"/>
      <sheetName val="SAC(NO_HOTR_x005f_x005f_x005f_x005f_x005f1"/>
      <sheetName val="SAC(NO_HOTRˆ_x005f_x005f_x005f_x005f_x005f1"/>
      <sheetName val="Lookup_Menu"/>
      <sheetName val="Equipment_Info_assumptions"/>
      <sheetName val="SAC(NO_HOTR_x000"/>
      <sheetName val="SAC(NO_HOTRˆ_x000"/>
      <sheetName val="Data_Summary_Mar__WK04"/>
      <sheetName val="Process_Flow9"/>
      <sheetName val="HC_Plan9"/>
      <sheetName val="Fixture_List9"/>
      <sheetName val="Sing_1009"/>
      <sheetName val="SAC(NO_HOTRAIL)9"/>
      <sheetName val="iPhone_TFB9"/>
      <sheetName val="MPS_Q3_FY047"/>
      <sheetName val="MPS_Q4_FY047"/>
      <sheetName val="Capacity_Plan_2004---Q77-B7"/>
      <sheetName val="11&amp;12_Yield_report&amp;Action6"/>
      <sheetName val="K20_HOUSING6"/>
      <sheetName val="Summary_Packing_6"/>
      <sheetName val="Ɇixture_List6"/>
      <sheetName val="2006MPS"/>
      <sheetName val="DVT1"/>
      <sheetName val="產品基本信息"/>
      <sheetName val="專案基本資料"/>
      <sheetName val=" 部門提報 vs 設算"/>
      <sheetName val="OPS vs 設算"/>
      <sheetName val="資料層別"/>
      <sheetName val="100Hz GRR"/>
      <sheetName val="Histogram Chart"/>
      <sheetName val="#REF"/>
      <sheetName val="List"/>
      <sheetName val="Intermediate calcs"/>
      <sheetName val="standard input"/>
      <sheetName val="Guide"/>
      <sheetName val="Exchange Rates"/>
      <sheetName val="Process_Flow6"/>
      <sheetName val="HC_Plan6"/>
      <sheetName val="Fixture_List6"/>
      <sheetName val="Sing_1006"/>
      <sheetName val="SAC(NO_HOTRAIL)6"/>
      <sheetName val="iPhone_TFB6"/>
      <sheetName val="MPS_Q3_FY044"/>
      <sheetName val="MPS_Q4_FY044"/>
      <sheetName val="Capacity_Plan_2004---Q77-B4"/>
      <sheetName val="Ɇixture_List3"/>
      <sheetName val="SAC(NO_H䁏TRAIL)3"/>
      <sheetName val="䁍PS_Q3_FY043"/>
      <sheetName val="Summary_Packing_3"/>
      <sheetName val="11&amp;12_Yield_report&amp;Action3"/>
      <sheetName val="K20_HOUSING3"/>
      <sheetName val="J1_BM3"/>
      <sheetName val="J2_BM3"/>
      <sheetName val="Sensor_BM3"/>
      <sheetName val="HTN_BM3"/>
      <sheetName val="Assy_fixture3"/>
      <sheetName val="Testing_fixture3"/>
      <sheetName val="Materials_Quarterly3"/>
      <sheetName val="Fab_Summary3"/>
      <sheetName val="Input_commodity_fallout3"/>
      <sheetName val="SAC(NO_HOTR_x005f_x0001__x005f_x0015_2"/>
      <sheetName val="SAC(NO_HOTRˆ_x005f_x0001__x005f_x0015_2"/>
      <sheetName val="SAC(NO_HOTR_x005f_x0001__x005f_x0015__2"/>
      <sheetName val="SAC(NO_HOTRˆ_x005f_x0001__x005f_x0015__2"/>
      <sheetName val="SAC(NO_HOTR_x005f_x0001__x005f_x0015__x002"/>
      <sheetName val="SAC(NO_HOTRˆ_x005f_x0001__x005f_x0015__x002"/>
      <sheetName val="SAC(NO_HOTR_x005f_x005f_x005f_x0001__x0052"/>
      <sheetName val="SAC(NO_HOTRˆ_x005f_x005f_x005f_x0001__x0052"/>
      <sheetName val="SAC(NO_HOTR_x005f_x0001__x005f_x0015_?1"/>
      <sheetName val="SAC(NO_HOTRˆ_x005f_x0001__x005f_x0015_?1"/>
      <sheetName val="OQC_Trend_Chart_3"/>
      <sheetName val="TONGKE3p_2"/>
      <sheetName val="LCM(Optrex_DPPM_report)2"/>
      <sheetName val="Build_Name(MR)2"/>
      <sheetName val="Sheet6_(3)3"/>
      <sheetName val="Mat_Summary2"/>
      <sheetName val="FY'14_Accounting_Calendar2"/>
      <sheetName val="FCT_Test2"/>
      <sheetName val="Title_Sheet2"/>
      <sheetName val="SAC(NO_HOTR_x005f_x0001__x005f1"/>
      <sheetName val="SAC(NO_HOTRˆ_x005f_x0001__x005f1"/>
      <sheetName val="New_Model1"/>
      <sheetName val="Hdqtrs_by_mgr1"/>
      <sheetName val="Sacramento_by_mgr1"/>
      <sheetName val="Cork_by_mgr1"/>
      <sheetName val="Singapore_by_mgr1"/>
      <sheetName val="10_8_01_Open_reqs1"/>
      <sheetName val="Japan_Sales1"/>
      <sheetName val="Asia_Pacific1"/>
      <sheetName val="GS_IH1"/>
      <sheetName val="Debug_check_list1"/>
      <sheetName val="Sum_Sheet1"/>
      <sheetName val="Rev_Changes1"/>
      <sheetName val="Tri-mode_BOM1"/>
      <sheetName val="POWER_ASSUMPTIONS"/>
      <sheetName val="Q37_FATP_EVT_Workbook_V11"/>
      <sheetName val="Mura_Free"/>
      <sheetName val="3_1_Balance_sheet"/>
      <sheetName val="N90_LFR"/>
      <sheetName val="daily_report"/>
      <sheetName val="G_1R-Shou_COP_Gf"/>
      <sheetName val="HGA_ENG"/>
      <sheetName val="AQL(0_65)"/>
      <sheetName val="Freq_error_DATA"/>
      <sheetName val="Freq_HISTOGRAM"/>
      <sheetName val="CHITIET_VL-NC-TT_-1p"/>
      <sheetName val="CHITIET_VL-NC-TT-3p"/>
      <sheetName val="B053_(990701)공정실적PP%계산"/>
      <sheetName val="TH_VL,_NC,_DDHT_Thanhphuoc"/>
      <sheetName val="Apr_(1)_3_of_3"/>
      <sheetName val="1월2주차_보증검사"/>
      <sheetName val="TONG_HOP_VL-NC"/>
      <sheetName val="DON_GIA"/>
      <sheetName val="TH_XL"/>
      <sheetName val="dongia_(2)"/>
      <sheetName val="DM_56"/>
      <sheetName val="Bia_TQT"/>
      <sheetName val="Customize_Your_Invoice"/>
      <sheetName val="Test_Readiness_Summary"/>
      <sheetName val="Details_Test_Readiness(Optional"/>
      <sheetName val="N71-070815wo_Diecut&amp;fasterner_"/>
      <sheetName val="N71_All"/>
      <sheetName val="SAC(NO_HOTR_x005f_x005f_1"/>
      <sheetName val="SAC(NO_HOTRˆ_x005f_x005f_1"/>
      <sheetName val="TONG_HOP_VL-NC_TT"/>
      <sheetName val="KPVC-BD_"/>
      <sheetName val="SAC(NO_HOTR_x005f_x005f_x005f_x005f_"/>
      <sheetName val="SAC(NO_HOTRˆ_x005f_x005f_x005f_x005f_"/>
      <sheetName val="Cause_list"/>
      <sheetName val="Data_lists"/>
      <sheetName val="M1_Capa"/>
      <sheetName val="Panel_Capa"/>
      <sheetName val="2015_M(20150206)"/>
      <sheetName val="General_info"/>
      <sheetName val="owners_apr15"/>
      <sheetName val="2_實際彙總"/>
      <sheetName val="Account_Group"/>
      <sheetName val="Alloc_by_Family"/>
      <sheetName val="Call_Down_Data_OLD"/>
      <sheetName val="V710_Handset_-_12-17-03"/>
      <sheetName val="Europ"/>
      <sheetName val="SAC(NO_HOTR_x005f_x005f_x005f_x005f_x005f2"/>
      <sheetName val="SAC(NO_HOTRˆ_x005f_x005f_x005f_x005f_x005f2"/>
      <sheetName val="Lookup_Menu1"/>
      <sheetName val="Equipment_Info_assumptions1"/>
      <sheetName val="Data_Summary_Mar__WK041"/>
      <sheetName val="_部門提報_vs_設算"/>
      <sheetName val="OPS_vs_設算"/>
      <sheetName val="100Hz_GRR"/>
      <sheetName val="Histogram_Chart"/>
      <sheetName val="Intermediate_calcs"/>
      <sheetName val="standard_input"/>
      <sheetName val="Exchange_Rates"/>
      <sheetName val="Lot 00060"/>
    </sheetNames>
    <sheetDataSet>
      <sheetData sheetId="0">
        <row r="12">
          <cell r="M1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2">
          <cell r="M12">
            <v>0</v>
          </cell>
        </row>
      </sheetData>
      <sheetData sheetId="7">
        <row r="12">
          <cell r="M12">
            <v>0</v>
          </cell>
        </row>
      </sheetData>
      <sheetData sheetId="8">
        <row r="12">
          <cell r="M12">
            <v>0</v>
          </cell>
        </row>
      </sheetData>
      <sheetData sheetId="9">
        <row r="12">
          <cell r="M12">
            <v>0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/>
      <sheetData sheetId="508"/>
      <sheetData sheetId="509"/>
      <sheetData sheetId="510">
        <row r="12">
          <cell r="M12">
            <v>0</v>
          </cell>
        </row>
      </sheetData>
      <sheetData sheetId="511">
        <row r="12">
          <cell r="M12">
            <v>0</v>
          </cell>
        </row>
      </sheetData>
      <sheetData sheetId="512"/>
      <sheetData sheetId="513"/>
      <sheetData sheetId="514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Stackup"/>
      <sheetName val="DFM History"/>
      <sheetName val="Cork"/>
      <sheetName val="档案"/>
      <sheetName val="Histogram Chart"/>
      <sheetName val="ISRDATA"/>
      <sheetName val="daily report"/>
      <sheetName val="表紙"/>
      <sheetName val="Data lists"/>
      <sheetName val="NCAB"/>
      <sheetName val="HOME "/>
      <sheetName val="Receiving Inspection"/>
      <sheetName val="Timeline"/>
      <sheetName val="HDa16"/>
      <sheetName val="010621改訂"/>
      <sheetName val="WK3"/>
      <sheetName val="WKY"/>
      <sheetName val="9K3"/>
      <sheetName val="WKXWKB"/>
      <sheetName val="WKC"/>
      <sheetName val="單面板S雙面板D"/>
      <sheetName val="多層板M"/>
      <sheetName val="MPS Q3 FY04"/>
      <sheetName val="asecl_fcst"/>
      <sheetName val="ASECL_OUTPUT_DATA"/>
      <sheetName val="Manufacturability"/>
      <sheetName val="DFM_History"/>
      <sheetName val="Histogram_Chart"/>
      <sheetName val="Data_lists"/>
      <sheetName val="HOME_"/>
      <sheetName val="daily_report"/>
      <sheetName val="Receiving_Inspection"/>
      <sheetName val="MPS_Q3_FY04"/>
      <sheetName val="DFM_History1"/>
      <sheetName val="Histogram_Chart1"/>
      <sheetName val="daily_report1"/>
      <sheetName val="Data_lists1"/>
      <sheetName val="HOME_1"/>
      <sheetName val="Receiving_Inspection1"/>
      <sheetName val="MPS_Q3_FY041"/>
      <sheetName val="DFM_History2"/>
      <sheetName val="Histogram_Chart2"/>
      <sheetName val="daily_report2"/>
      <sheetName val="Data_lists2"/>
      <sheetName val="HOME_2"/>
      <sheetName val="Receiving_Inspection2"/>
      <sheetName val="MPS_Q3_FY042"/>
      <sheetName val="產品基本信息"/>
      <sheetName val="gvl"/>
      <sheetName val="Panel"/>
      <sheetName val="Material Change Notice"/>
      <sheetName val="Issues List"/>
      <sheetName val="Data"/>
      <sheetName val="Input"/>
      <sheetName val="Setup"/>
      <sheetName val="DFM Standard Format Example"/>
      <sheetName val="History1"/>
      <sheetName val="Input commodity fallout"/>
      <sheetName val="Reporting"/>
      <sheetName val="FQC"/>
      <sheetName val="SPEC"/>
      <sheetName val="Workings"/>
      <sheetName val="Material_Change_Notice"/>
      <sheetName val="Issues_List"/>
      <sheetName val="DFM_Standard_Format_Example"/>
      <sheetName val="Input_commodity_fallout"/>
      <sheetName val="損益実績"/>
    </sheetNames>
    <sheetDataSet>
      <sheetData sheetId="0">
        <row r="12">
          <cell r="M12" t="str">
            <v/>
          </cell>
        </row>
        <row r="14">
          <cell r="M14" t="str">
            <v>WORK HALTED</v>
          </cell>
        </row>
        <row r="15">
          <cell r="M15" t="str">
            <v>WIP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gram Chart"/>
      <sheetName val="FAI"/>
      <sheetName val="Cpk Status Summary"/>
      <sheetName val="Cpk Summary"/>
      <sheetName val="Cpk"/>
      <sheetName val="CpK and yield explanation"/>
      <sheetName val="CpK Scenario"/>
      <sheetName val="Stack-up "/>
      <sheetName val="X_section"/>
      <sheetName val="Canada W"/>
      <sheetName val="Home"/>
      <sheetName val="FAI中 "/>
      <sheetName val="History"/>
      <sheetName val="010621改訂"/>
      <sheetName val="100Hz GRR"/>
      <sheetName val="Reporting"/>
      <sheetName val="Input commodity fallout"/>
      <sheetName val="ISRDATA"/>
      <sheetName val="Setup"/>
      <sheetName val="Manufacturability"/>
      <sheetName val="Cork"/>
      <sheetName val="gtrinh"/>
      <sheetName val="B×a"/>
      <sheetName val="THPDMoi  (2)"/>
      <sheetName val="Data"/>
      <sheetName val="Input"/>
      <sheetName val="Data lists"/>
      <sheetName val="DFM History 2"/>
      <sheetName val="Cpk_Status_Summary"/>
      <sheetName val="Cpk_Summary"/>
      <sheetName val="Histogram_Chart"/>
      <sheetName val="CpK_and_yield_explanation"/>
      <sheetName val="CpK_Scenario"/>
      <sheetName val="Stack-up_"/>
      <sheetName val="Canada_W"/>
      <sheetName val="100Hz_GRR"/>
      <sheetName val="FAI中_"/>
      <sheetName val="Input_commodity_fallout"/>
      <sheetName val="THPDMoi__(2)"/>
      <sheetName val="Data_lists"/>
      <sheetName val="DFM_History_2"/>
      <sheetName val="asecl_fcst"/>
      <sheetName val="ASECL_OUTPUT_DATA"/>
      <sheetName val="Thickness"/>
      <sheetName val="X-R CHART"/>
      <sheetName val="Issues List"/>
      <sheetName val="Histogram_Chart1"/>
      <sheetName val="Cpk_Status_Summary1"/>
      <sheetName val="Cpk_Summary1"/>
      <sheetName val="CpK_and_yield_explanation1"/>
      <sheetName val="CpK_Scenario1"/>
      <sheetName val="Stack-up_1"/>
      <sheetName val="FAI中_1"/>
      <sheetName val="Canada_W1"/>
      <sheetName val="100Hz_GRR1"/>
      <sheetName val="Data_lists1"/>
      <sheetName val="Input_commodity_fallout1"/>
      <sheetName val="THPDMoi__(2)1"/>
      <sheetName val="DFM_History_21"/>
      <sheetName val="HOME "/>
      <sheetName val="Linearity"/>
      <sheetName val="NEW003"/>
      <sheetName val="逾期工令統計"/>
      <sheetName val="Sheet1"/>
      <sheetName val="Friedman"/>
      <sheetName val="KruskalWallis"/>
      <sheetName val="MannWhitney"/>
      <sheetName val="OneSampleSignTest"/>
      <sheetName val="OneSampleWilcoxon"/>
      <sheetName val="PairedSamplesSignTest"/>
      <sheetName val="PairedSamplesWilcoxon"/>
      <sheetName val="Variable"/>
      <sheetName val="LCR"/>
      <sheetName val="V GRR-SPI-A template"/>
      <sheetName val="H GRR-B template"/>
      <sheetName val="Histogram_Chart2"/>
    </sheetNames>
    <sheetDataSet>
      <sheetData sheetId="0" refreshError="1">
        <row r="20">
          <cell r="F20" t="str">
            <v>Center-Group</v>
          </cell>
          <cell r="G20" t="str">
            <v>count</v>
          </cell>
          <cell r="H20" t="str">
            <v>NORMSDIST</v>
          </cell>
          <cell r="I20" t="str">
            <v>X2</v>
          </cell>
          <cell r="Q20" t="str">
            <v>Center-Group</v>
          </cell>
          <cell r="R20" t="str">
            <v>count</v>
          </cell>
          <cell r="S20" t="str">
            <v>NORMSDIST</v>
          </cell>
          <cell r="T20" t="str">
            <v>X2</v>
          </cell>
        </row>
        <row r="21">
          <cell r="B21">
            <v>2</v>
          </cell>
          <cell r="M21">
            <v>2</v>
          </cell>
        </row>
      </sheetData>
      <sheetData sheetId="1">
        <row r="20">
          <cell r="F20" t="str">
            <v>Center-Group</v>
          </cell>
        </row>
      </sheetData>
      <sheetData sheetId="2">
        <row r="20">
          <cell r="F20" t="str">
            <v>Center-Group</v>
          </cell>
        </row>
      </sheetData>
      <sheetData sheetId="3">
        <row r="20">
          <cell r="F20" t="str">
            <v>Center-Group</v>
          </cell>
        </row>
      </sheetData>
      <sheetData sheetId="4">
        <row r="20">
          <cell r="F20" t="str">
            <v>Center-Group</v>
          </cell>
        </row>
      </sheetData>
      <sheetData sheetId="5">
        <row r="20">
          <cell r="F20" t="str">
            <v>Center-Group</v>
          </cell>
        </row>
      </sheetData>
      <sheetData sheetId="6">
        <row r="20">
          <cell r="F20" t="str">
            <v>Center-Group</v>
          </cell>
        </row>
      </sheetData>
      <sheetData sheetId="7">
        <row r="20">
          <cell r="F20" t="str">
            <v>Center-Group</v>
          </cell>
        </row>
      </sheetData>
      <sheetData sheetId="8">
        <row r="20">
          <cell r="F20" t="str">
            <v>Center-Group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0">
          <cell r="F20" t="str">
            <v>Center-Group</v>
          </cell>
        </row>
      </sheetData>
      <sheetData sheetId="29">
        <row r="20">
          <cell r="F20" t="str">
            <v>Center-Group</v>
          </cell>
        </row>
      </sheetData>
      <sheetData sheetId="30">
        <row r="20">
          <cell r="F20" t="str">
            <v>Center-Group</v>
          </cell>
        </row>
      </sheetData>
      <sheetData sheetId="31">
        <row r="20">
          <cell r="F20" t="str">
            <v>Center-Group</v>
          </cell>
        </row>
      </sheetData>
      <sheetData sheetId="32">
        <row r="20">
          <cell r="F20" t="str">
            <v>Center-Group</v>
          </cell>
        </row>
      </sheetData>
      <sheetData sheetId="33">
        <row r="20">
          <cell r="F20" t="str">
            <v>Center-Group</v>
          </cell>
        </row>
      </sheetData>
      <sheetData sheetId="34"/>
      <sheetData sheetId="35"/>
      <sheetData sheetId="36"/>
      <sheetData sheetId="37">
        <row r="20">
          <cell r="F20" t="str">
            <v>Center-Group</v>
          </cell>
        </row>
      </sheetData>
      <sheetData sheetId="38">
        <row r="20">
          <cell r="F20" t="str">
            <v>Center-Group</v>
          </cell>
        </row>
      </sheetData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20">
          <cell r="F20" t="str">
            <v>Center-Group</v>
          </cell>
        </row>
      </sheetData>
      <sheetData sheetId="47">
        <row r="20">
          <cell r="F20" t="str">
            <v>Center-Group</v>
          </cell>
        </row>
      </sheetData>
      <sheetData sheetId="48">
        <row r="20">
          <cell r="F20" t="str">
            <v>Center-Group</v>
          </cell>
        </row>
      </sheetData>
      <sheetData sheetId="49">
        <row r="20">
          <cell r="F20" t="str">
            <v>Center-Group</v>
          </cell>
        </row>
      </sheetData>
      <sheetData sheetId="50">
        <row r="20">
          <cell r="F20" t="str">
            <v>Center-Group</v>
          </cell>
        </row>
      </sheetData>
      <sheetData sheetId="51">
        <row r="20">
          <cell r="F20" t="str">
            <v>Center-Group</v>
          </cell>
        </row>
      </sheetData>
      <sheetData sheetId="52">
        <row r="20">
          <cell r="F20" t="str">
            <v>Center-Group</v>
          </cell>
        </row>
      </sheetData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Stackup"/>
      <sheetName val="DFM History"/>
      <sheetName val="Cork"/>
      <sheetName val="daily report"/>
      <sheetName val="Histogram Chart"/>
      <sheetName val="ISRDATA"/>
      <sheetName val="Data lists"/>
      <sheetName val="档案"/>
      <sheetName val="表紙"/>
      <sheetName val="NCAB"/>
      <sheetName val="HOME "/>
      <sheetName val="Receiving Inspection"/>
      <sheetName val="Timeline"/>
      <sheetName val="HDa16"/>
      <sheetName val="010621改訂"/>
      <sheetName val="WK3"/>
      <sheetName val="WKY"/>
      <sheetName val="9K3"/>
      <sheetName val="WKXWKB"/>
      <sheetName val="WKC"/>
      <sheetName val="單面板S雙面板D"/>
      <sheetName val="多層板M"/>
      <sheetName val="MPS Q3 FY04"/>
      <sheetName val="asecl_fcst"/>
      <sheetName val="ASECL_OUTPUT_DATA"/>
      <sheetName val="Manufacturability"/>
      <sheetName val="DFM_History"/>
      <sheetName val="daily_report"/>
      <sheetName val="Histogram_Chart"/>
      <sheetName val="Data_lists"/>
      <sheetName val="HOME_"/>
      <sheetName val="Receiving_Inspection"/>
      <sheetName val="MPS_Q3_FY04"/>
      <sheetName val="DFM_History1"/>
      <sheetName val="daily_report1"/>
      <sheetName val="Histogram_Chart1"/>
      <sheetName val="Data_lists1"/>
      <sheetName val="HOME_1"/>
      <sheetName val="Receiving_Inspection1"/>
      <sheetName val="MPS_Q3_FY041"/>
      <sheetName val="產品基本信息"/>
      <sheetName val="gvl"/>
      <sheetName val="Panel"/>
      <sheetName val="Material Change Notice"/>
      <sheetName val="Issues List"/>
      <sheetName val="Data"/>
      <sheetName val="Input"/>
      <sheetName val="Setup"/>
      <sheetName val="DFM Standard Format Example"/>
      <sheetName val="History1"/>
      <sheetName val="Input commodity fallout"/>
      <sheetName val="Reporting"/>
      <sheetName val="FQC"/>
      <sheetName val="SPEC"/>
      <sheetName val="Workings"/>
      <sheetName val="Material_Change_Notice"/>
      <sheetName val="Issues_List"/>
      <sheetName val="DFM_Standard_Format_Example"/>
      <sheetName val="Input_commodity_fallout"/>
      <sheetName val="DFM_History2"/>
      <sheetName val="daily_report2"/>
      <sheetName val="Histogram_Chart2"/>
      <sheetName val="Data_lists2"/>
      <sheetName val="HOME_2"/>
      <sheetName val="Receiving_Inspection2"/>
      <sheetName val="MPS_Q3_FY042"/>
      <sheetName val="損益実績"/>
    </sheetNames>
    <sheetDataSet>
      <sheetData sheetId="0">
        <row r="12">
          <cell r="M12">
            <v>0</v>
          </cell>
        </row>
        <row r="14">
          <cell r="M14" t="str">
            <v>WORK HALTED</v>
          </cell>
        </row>
        <row r="15">
          <cell r="M15" t="str">
            <v>WIP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"/>
      <sheetName val="7"/>
      <sheetName val="DFM History 2"/>
      <sheetName val="1"/>
      <sheetName val="2"/>
      <sheetName val="DFM History 1"/>
      <sheetName val="4"/>
      <sheetName val="5"/>
      <sheetName val="6"/>
      <sheetName val="Histogram Chart"/>
      <sheetName val="Issues List"/>
      <sheetName val="Home"/>
      <sheetName val="asecl_fcst"/>
      <sheetName val="ASECL_OUTPUT_DATA"/>
      <sheetName val="BK_REPORT 2002 05"/>
      <sheetName val="Home_"/>
      <sheetName val="DFM_History_2"/>
      <sheetName val="DFM_History_1"/>
      <sheetName val="Histogram_Chart"/>
      <sheetName val="Issues_List"/>
      <sheetName val="BK_REPORT_2002_05"/>
      <sheetName val="Home_1"/>
      <sheetName val="DFM_History_21"/>
      <sheetName val="DFM_History_11"/>
      <sheetName val="Histogram_Chart1"/>
      <sheetName val="Issues_List1"/>
      <sheetName val="BK_REPORT_2002_051"/>
      <sheetName val="Home_2"/>
      <sheetName val="DFM_History_22"/>
      <sheetName val="DFM_History_12"/>
      <sheetName val="Histogram_Chart2"/>
      <sheetName val="Issues_List2"/>
      <sheetName val="BK_REPORT_2002_0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X177"/>
  <sheetViews>
    <sheetView tabSelected="1" view="pageBreakPreview" zoomScale="85" zoomScaleSheetLayoutView="85" workbookViewId="0">
      <selection activeCell="G11" sqref="G11:H11"/>
    </sheetView>
  </sheetViews>
  <sheetFormatPr defaultRowHeight="11.25"/>
  <cols>
    <col min="1" max="3" width="5.5703125" style="27" customWidth="1"/>
    <col min="4" max="4" width="7" style="27" customWidth="1"/>
    <col min="5" max="15" width="14.5703125" style="27" customWidth="1"/>
    <col min="16" max="16" width="5.140625" style="27" customWidth="1"/>
    <col min="17" max="17" width="27.85546875" style="27" customWidth="1"/>
    <col min="18" max="18" width="8.5703125" style="26" customWidth="1"/>
    <col min="19" max="19" width="4" style="26" customWidth="1"/>
    <col min="20" max="256" width="12.5703125" style="27" customWidth="1"/>
    <col min="257" max="16384" width="9.140625" style="27"/>
  </cols>
  <sheetData>
    <row r="1" spans="1:19" s="1" customFormat="1" ht="18.95" customHeight="1" thickBot="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9" s="3" customFormat="1" ht="18" customHeight="1">
      <c r="A2" s="251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3"/>
      <c r="R2" s="2"/>
      <c r="S2" s="2"/>
    </row>
    <row r="3" spans="1:19" s="3" customFormat="1" ht="24.75" customHeight="1">
      <c r="A3" s="254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6"/>
      <c r="R3" s="2"/>
      <c r="S3" s="2"/>
    </row>
    <row r="4" spans="1:19" s="3" customFormat="1" ht="3.75" customHeight="1">
      <c r="A4" s="242"/>
      <c r="B4" s="243"/>
      <c r="C4" s="243"/>
      <c r="D4" s="243"/>
      <c r="E4" s="243"/>
      <c r="F4" s="243"/>
      <c r="G4" s="243"/>
      <c r="H4" s="243"/>
      <c r="I4" s="243"/>
      <c r="J4" s="4"/>
      <c r="K4" s="4"/>
      <c r="L4" s="4"/>
      <c r="M4" s="4"/>
      <c r="N4" s="4"/>
      <c r="O4" s="4"/>
      <c r="P4" s="5"/>
      <c r="Q4" s="6"/>
      <c r="R4" s="2"/>
      <c r="S4" s="2"/>
    </row>
    <row r="5" spans="1:19" s="3" customFormat="1" ht="14.25" customHeight="1" thickBot="1">
      <c r="A5" s="7" t="s">
        <v>2</v>
      </c>
      <c r="B5" s="8"/>
      <c r="C5" s="9"/>
      <c r="D5" s="9"/>
      <c r="E5" s="9"/>
      <c r="F5" s="10"/>
      <c r="G5" s="10"/>
      <c r="H5" s="10"/>
      <c r="I5" s="9"/>
      <c r="J5" s="10"/>
      <c r="K5" s="10"/>
      <c r="L5" s="257" t="s">
        <v>3</v>
      </c>
      <c r="M5" s="258"/>
      <c r="N5" s="258"/>
      <c r="O5" s="258"/>
      <c r="P5" s="259"/>
      <c r="Q5" s="260"/>
      <c r="R5" s="2"/>
      <c r="S5" s="2"/>
    </row>
    <row r="6" spans="1:19" s="3" customFormat="1" ht="2.25" customHeight="1" thickBot="1">
      <c r="A6" s="11"/>
      <c r="B6" s="12"/>
      <c r="C6" s="243"/>
      <c r="D6" s="243"/>
      <c r="E6" s="243"/>
      <c r="F6" s="13"/>
      <c r="G6" s="13"/>
      <c r="H6" s="13"/>
      <c r="I6" s="243"/>
      <c r="J6" s="13"/>
      <c r="K6" s="13"/>
      <c r="L6" s="13"/>
      <c r="M6" s="4"/>
      <c r="N6" s="14"/>
      <c r="O6" s="14"/>
      <c r="P6" s="15"/>
      <c r="Q6" s="16"/>
      <c r="R6" s="2"/>
      <c r="S6" s="2"/>
    </row>
    <row r="7" spans="1:19" s="3" customFormat="1" ht="2.25" customHeight="1">
      <c r="A7" s="17"/>
      <c r="B7" s="18"/>
      <c r="C7" s="19"/>
      <c r="D7" s="19"/>
      <c r="E7" s="19"/>
      <c r="F7" s="20"/>
      <c r="G7" s="20"/>
      <c r="H7" s="20"/>
      <c r="I7" s="19"/>
      <c r="J7" s="20"/>
      <c r="K7" s="20"/>
      <c r="L7" s="20"/>
      <c r="M7" s="21"/>
      <c r="N7" s="22"/>
      <c r="O7" s="22"/>
      <c r="P7" s="23"/>
      <c r="Q7" s="24"/>
      <c r="R7" s="2"/>
      <c r="S7" s="2"/>
    </row>
    <row r="8" spans="1:19" ht="24.75" customHeight="1">
      <c r="A8" s="261" t="s">
        <v>4</v>
      </c>
      <c r="B8" s="262"/>
      <c r="C8" s="262"/>
      <c r="D8" s="263"/>
      <c r="E8" s="264" t="s">
        <v>174</v>
      </c>
      <c r="F8" s="265"/>
      <c r="G8" s="266" t="s">
        <v>5</v>
      </c>
      <c r="H8" s="267"/>
      <c r="I8" s="264" t="s">
        <v>175</v>
      </c>
      <c r="J8" s="265"/>
      <c r="K8" s="268" t="s">
        <v>6</v>
      </c>
      <c r="L8" s="267"/>
      <c r="M8" s="269" t="s">
        <v>171</v>
      </c>
      <c r="N8" s="270"/>
      <c r="O8" s="266" t="s">
        <v>7</v>
      </c>
      <c r="P8" s="273"/>
      <c r="Q8" s="25">
        <v>44533</v>
      </c>
    </row>
    <row r="9" spans="1:19" ht="3" customHeight="1">
      <c r="A9" s="28"/>
      <c r="B9" s="248"/>
      <c r="C9" s="29"/>
      <c r="D9" s="29"/>
      <c r="E9" s="30"/>
      <c r="F9" s="30"/>
      <c r="G9" s="248"/>
      <c r="H9" s="248"/>
      <c r="I9" s="31"/>
      <c r="J9" s="31"/>
      <c r="K9" s="29"/>
      <c r="L9" s="248"/>
      <c r="M9" s="30"/>
      <c r="N9" s="30"/>
      <c r="O9" s="32"/>
      <c r="P9" s="248"/>
      <c r="Q9" s="33"/>
    </row>
    <row r="10" spans="1:19" ht="24.75" customHeight="1">
      <c r="A10" s="261" t="s">
        <v>8</v>
      </c>
      <c r="B10" s="262"/>
      <c r="C10" s="262"/>
      <c r="D10" s="263"/>
      <c r="E10" s="269" t="s">
        <v>178</v>
      </c>
      <c r="F10" s="270"/>
      <c r="G10" s="261" t="s">
        <v>9</v>
      </c>
      <c r="H10" s="262"/>
      <c r="I10" s="274" t="s">
        <v>177</v>
      </c>
      <c r="J10" s="275"/>
      <c r="K10" s="268" t="s">
        <v>10</v>
      </c>
      <c r="L10" s="267"/>
      <c r="M10" s="269" t="s">
        <v>172</v>
      </c>
      <c r="N10" s="270"/>
      <c r="O10" s="276" t="s">
        <v>11</v>
      </c>
      <c r="P10" s="277"/>
      <c r="Q10" s="34">
        <v>3</v>
      </c>
    </row>
    <row r="11" spans="1:19" ht="3" customHeight="1">
      <c r="A11" s="271"/>
      <c r="B11" s="262"/>
      <c r="C11" s="262"/>
      <c r="D11" s="262"/>
      <c r="E11" s="35"/>
      <c r="F11" s="35"/>
      <c r="G11" s="261"/>
      <c r="H11" s="262"/>
      <c r="I11" s="36"/>
      <c r="J11" s="36"/>
      <c r="K11" s="248"/>
      <c r="L11" s="248"/>
      <c r="M11" s="30"/>
      <c r="N11" s="30"/>
      <c r="O11" s="37"/>
      <c r="P11" s="38"/>
      <c r="Q11" s="39"/>
    </row>
    <row r="12" spans="1:19" ht="24.75" customHeight="1">
      <c r="A12" s="261" t="s">
        <v>12</v>
      </c>
      <c r="B12" s="262"/>
      <c r="C12" s="262"/>
      <c r="D12" s="263"/>
      <c r="E12" s="269" t="s">
        <v>176</v>
      </c>
      <c r="F12" s="270"/>
      <c r="G12" s="261" t="s">
        <v>13</v>
      </c>
      <c r="H12" s="262"/>
      <c r="I12" s="40">
        <f>3.3+0.02</f>
        <v>3.32</v>
      </c>
      <c r="J12" s="41"/>
      <c r="K12" s="272" t="s">
        <v>14</v>
      </c>
      <c r="L12" s="267"/>
      <c r="M12" s="269" t="s">
        <v>173</v>
      </c>
      <c r="N12" s="270"/>
      <c r="O12" s="278" t="s">
        <v>15</v>
      </c>
      <c r="P12" s="279"/>
      <c r="Q12" s="34">
        <v>3</v>
      </c>
    </row>
    <row r="13" spans="1:19" ht="3" customHeight="1">
      <c r="A13" s="271"/>
      <c r="B13" s="262"/>
      <c r="C13" s="262"/>
      <c r="D13" s="262"/>
      <c r="E13" s="35"/>
      <c r="F13" s="30"/>
      <c r="G13" s="261"/>
      <c r="H13" s="262"/>
      <c r="I13" s="35"/>
      <c r="J13" s="36"/>
      <c r="K13" s="248"/>
      <c r="L13" s="248"/>
      <c r="M13" s="31"/>
      <c r="N13" s="31"/>
      <c r="O13" s="37"/>
      <c r="P13" s="42"/>
      <c r="Q13" s="39"/>
    </row>
    <row r="14" spans="1:19" ht="24.75" customHeight="1">
      <c r="A14" s="261" t="s">
        <v>16</v>
      </c>
      <c r="B14" s="262"/>
      <c r="C14" s="262"/>
      <c r="D14" s="263"/>
      <c r="E14" s="269" t="s">
        <v>167</v>
      </c>
      <c r="F14" s="270"/>
      <c r="G14" s="261" t="s">
        <v>17</v>
      </c>
      <c r="H14" s="262"/>
      <c r="I14" s="40">
        <f>3.3-0.02</f>
        <v>3.28</v>
      </c>
      <c r="J14" s="280" t="s">
        <v>18</v>
      </c>
      <c r="K14" s="281"/>
      <c r="L14" s="282"/>
      <c r="M14" s="283">
        <f>H144</f>
        <v>2.0441968462933608E-3</v>
      </c>
      <c r="N14" s="284"/>
      <c r="O14" s="278" t="s">
        <v>19</v>
      </c>
      <c r="P14" s="279"/>
      <c r="Q14" s="43">
        <v>10</v>
      </c>
    </row>
    <row r="15" spans="1:19" ht="3" customHeight="1" thickBot="1">
      <c r="A15" s="44"/>
      <c r="B15" s="45"/>
      <c r="C15" s="46"/>
      <c r="D15" s="46"/>
      <c r="E15" s="47"/>
      <c r="F15" s="47"/>
      <c r="G15" s="46"/>
      <c r="H15" s="46"/>
      <c r="I15" s="46"/>
      <c r="J15" s="47"/>
      <c r="K15" s="46"/>
      <c r="L15" s="45"/>
      <c r="M15" s="48"/>
      <c r="N15" s="48"/>
      <c r="O15" s="48"/>
      <c r="P15" s="49"/>
      <c r="Q15" s="50"/>
    </row>
    <row r="16" spans="1:19" ht="2.25" customHeight="1">
      <c r="A16" s="51"/>
      <c r="B16" s="52"/>
      <c r="C16" s="53"/>
      <c r="D16" s="53"/>
      <c r="E16" s="54"/>
      <c r="F16" s="54"/>
      <c r="G16" s="52"/>
      <c r="H16" s="52"/>
      <c r="I16" s="55"/>
      <c r="J16" s="55"/>
      <c r="K16" s="55"/>
      <c r="L16" s="53"/>
      <c r="M16" s="53"/>
      <c r="N16" s="55"/>
      <c r="O16" s="55"/>
      <c r="P16" s="52"/>
      <c r="Q16" s="56"/>
    </row>
    <row r="17" spans="1:24" ht="15.75" customHeight="1">
      <c r="A17" s="291" t="s">
        <v>20</v>
      </c>
      <c r="B17" s="292"/>
      <c r="C17" s="292"/>
      <c r="D17" s="292"/>
      <c r="E17" s="292"/>
      <c r="F17" s="292"/>
      <c r="G17" s="29"/>
      <c r="H17" s="29"/>
      <c r="I17" s="29"/>
      <c r="J17" s="29"/>
      <c r="K17" s="29"/>
      <c r="L17" s="29"/>
      <c r="M17" s="29"/>
      <c r="N17" s="41"/>
      <c r="O17" s="293"/>
      <c r="P17" s="293"/>
      <c r="Q17" s="294"/>
    </row>
    <row r="18" spans="1:24" ht="3" customHeight="1" thickBot="1">
      <c r="A18" s="57"/>
      <c r="B18" s="58"/>
      <c r="C18" s="58"/>
      <c r="D18" s="58"/>
      <c r="E18" s="58"/>
      <c r="F18" s="5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59"/>
      <c r="X18" s="27" t="s">
        <v>21</v>
      </c>
    </row>
    <row r="19" spans="1:24" ht="12.75" customHeight="1">
      <c r="A19" s="295" t="s">
        <v>22</v>
      </c>
      <c r="B19" s="296"/>
      <c r="C19" s="296"/>
      <c r="D19" s="297"/>
      <c r="E19" s="60">
        <v>1</v>
      </c>
      <c r="F19" s="60">
        <v>2</v>
      </c>
      <c r="G19" s="60">
        <v>3</v>
      </c>
      <c r="H19" s="60">
        <v>4</v>
      </c>
      <c r="I19" s="60">
        <v>5</v>
      </c>
      <c r="J19" s="60">
        <v>6</v>
      </c>
      <c r="K19" s="60">
        <v>7</v>
      </c>
      <c r="L19" s="60">
        <v>8</v>
      </c>
      <c r="M19" s="60">
        <v>9</v>
      </c>
      <c r="N19" s="60">
        <v>10</v>
      </c>
      <c r="O19" s="61" t="s">
        <v>23</v>
      </c>
      <c r="P19" s="298" t="s">
        <v>24</v>
      </c>
      <c r="Q19" s="299"/>
    </row>
    <row r="20" spans="1:24" ht="18.75" customHeight="1">
      <c r="A20" s="62" t="s">
        <v>25</v>
      </c>
      <c r="B20" s="63" t="s">
        <v>26</v>
      </c>
      <c r="C20" s="63"/>
      <c r="D20" s="64">
        <v>1</v>
      </c>
      <c r="E20" s="249">
        <v>3.3064</v>
      </c>
      <c r="F20" s="249">
        <v>3.3056999999999999</v>
      </c>
      <c r="G20" s="249">
        <v>3.3033000000000001</v>
      </c>
      <c r="H20" s="249">
        <v>3.2995000000000001</v>
      </c>
      <c r="I20" s="249">
        <v>3.3046000000000002</v>
      </c>
      <c r="J20" s="249">
        <v>3.3031999999999999</v>
      </c>
      <c r="K20" s="249">
        <v>3.3035000000000001</v>
      </c>
      <c r="L20" s="249">
        <v>3.3016000000000001</v>
      </c>
      <c r="M20" s="249">
        <v>3.3048000000000002</v>
      </c>
      <c r="N20" s="249">
        <v>3.3035000000000001</v>
      </c>
      <c r="O20" s="65">
        <f>SUM(E20:N20)</f>
        <v>33.036100000000005</v>
      </c>
      <c r="P20" s="289">
        <f>AVERAGE(E20:N20)</f>
        <v>3.3036100000000004</v>
      </c>
      <c r="Q20" s="290"/>
    </row>
    <row r="21" spans="1:24" ht="18.75" customHeight="1">
      <c r="A21" s="66" t="s">
        <v>27</v>
      </c>
      <c r="B21" s="67"/>
      <c r="C21" s="67"/>
      <c r="D21" s="68">
        <v>2</v>
      </c>
      <c r="E21" s="249">
        <v>3.3060999999999998</v>
      </c>
      <c r="F21" s="249">
        <v>3.3056999999999999</v>
      </c>
      <c r="G21" s="249">
        <v>3.3026</v>
      </c>
      <c r="H21" s="249">
        <v>3.2991999999999999</v>
      </c>
      <c r="I21" s="249">
        <v>3.3046000000000002</v>
      </c>
      <c r="J21" s="249">
        <v>3.3033999999999999</v>
      </c>
      <c r="K21" s="249">
        <v>3.3035000000000001</v>
      </c>
      <c r="L21" s="249">
        <v>3.3014000000000001</v>
      </c>
      <c r="M21" s="249">
        <v>3.3048000000000002</v>
      </c>
      <c r="N21" s="249">
        <v>3.3035999999999999</v>
      </c>
      <c r="O21" s="65">
        <f t="shared" ref="O21:O22" si="0">SUM(E21:N21)</f>
        <v>33.0349</v>
      </c>
      <c r="P21" s="289">
        <f>AVERAGE(E21:N21)</f>
        <v>3.30349</v>
      </c>
      <c r="Q21" s="290"/>
    </row>
    <row r="22" spans="1:24" ht="18.75" customHeight="1">
      <c r="A22" s="69" t="s">
        <v>28</v>
      </c>
      <c r="B22" s="63"/>
      <c r="C22" s="63"/>
      <c r="D22" s="68">
        <v>3</v>
      </c>
      <c r="E22" s="249">
        <v>3.3060999999999998</v>
      </c>
      <c r="F22" s="249">
        <v>3.3058000000000001</v>
      </c>
      <c r="G22" s="249">
        <v>3.3026</v>
      </c>
      <c r="H22" s="249">
        <v>3.2991999999999999</v>
      </c>
      <c r="I22" s="249">
        <v>3.3043999999999998</v>
      </c>
      <c r="J22" s="249">
        <v>3.3033999999999999</v>
      </c>
      <c r="K22" s="249">
        <v>3.3035999999999999</v>
      </c>
      <c r="L22" s="249">
        <v>3.3014999999999999</v>
      </c>
      <c r="M22" s="249">
        <v>3.3048999999999999</v>
      </c>
      <c r="N22" s="249">
        <v>3.3035999999999999</v>
      </c>
      <c r="O22" s="65">
        <f t="shared" si="0"/>
        <v>33.0351</v>
      </c>
      <c r="P22" s="285">
        <f>IF($D$19=2,"",AVERAGE(E22:N22))</f>
        <v>3.3035100000000002</v>
      </c>
      <c r="Q22" s="286"/>
    </row>
    <row r="23" spans="1:24" ht="18.75" customHeight="1">
      <c r="A23" s="66" t="s">
        <v>29</v>
      </c>
      <c r="B23" s="67"/>
      <c r="C23" s="67"/>
      <c r="D23" s="70" t="s">
        <v>30</v>
      </c>
      <c r="E23" s="71">
        <f t="shared" ref="E23:N23" si="1">AVERAGE(E20:E22)</f>
        <v>3.3062</v>
      </c>
      <c r="F23" s="71">
        <f t="shared" si="1"/>
        <v>3.305733333333333</v>
      </c>
      <c r="G23" s="71">
        <f t="shared" si="1"/>
        <v>3.3028333333333335</v>
      </c>
      <c r="H23" s="71">
        <f t="shared" si="1"/>
        <v>3.2993000000000001</v>
      </c>
      <c r="I23" s="71">
        <f t="shared" si="1"/>
        <v>3.3045333333333335</v>
      </c>
      <c r="J23" s="71">
        <f>AVERAGE(J20:J22)</f>
        <v>3.3033333333333332</v>
      </c>
      <c r="K23" s="71">
        <f t="shared" si="1"/>
        <v>3.3035333333333337</v>
      </c>
      <c r="L23" s="71">
        <f t="shared" si="1"/>
        <v>3.3014999999999994</v>
      </c>
      <c r="M23" s="71">
        <f t="shared" si="1"/>
        <v>3.3048333333333333</v>
      </c>
      <c r="N23" s="71">
        <f t="shared" si="1"/>
        <v>3.3035666666666668</v>
      </c>
      <c r="O23" s="65"/>
      <c r="P23" s="72"/>
      <c r="Q23" s="73">
        <f>AVERAGE(E23:N23)</f>
        <v>3.303536666666667</v>
      </c>
    </row>
    <row r="24" spans="1:24" ht="18.75" customHeight="1">
      <c r="A24" s="74"/>
      <c r="B24" s="75"/>
      <c r="C24" s="75"/>
      <c r="D24" s="76" t="s">
        <v>31</v>
      </c>
      <c r="E24" s="71">
        <f t="shared" ref="E24:N24" si="2">SUM(E20:E22)</f>
        <v>9.9185999999999996</v>
      </c>
      <c r="F24" s="71">
        <f t="shared" si="2"/>
        <v>9.9171999999999993</v>
      </c>
      <c r="G24" s="71">
        <f t="shared" si="2"/>
        <v>9.9085000000000001</v>
      </c>
      <c r="H24" s="71">
        <f t="shared" si="2"/>
        <v>9.8978999999999999</v>
      </c>
      <c r="I24" s="71">
        <f t="shared" si="2"/>
        <v>9.9136000000000006</v>
      </c>
      <c r="J24" s="71">
        <f t="shared" si="2"/>
        <v>9.91</v>
      </c>
      <c r="K24" s="71">
        <f t="shared" si="2"/>
        <v>9.9106000000000005</v>
      </c>
      <c r="L24" s="71">
        <f t="shared" si="2"/>
        <v>9.9044999999999987</v>
      </c>
      <c r="M24" s="71">
        <f t="shared" si="2"/>
        <v>9.9145000000000003</v>
      </c>
      <c r="N24" s="71">
        <f t="shared" si="2"/>
        <v>9.9107000000000003</v>
      </c>
      <c r="O24" s="65">
        <f>SUM(E24:N24)</f>
        <v>99.106100000000012</v>
      </c>
      <c r="P24" s="72"/>
      <c r="Q24" s="73"/>
    </row>
    <row r="25" spans="1:24" ht="18.75" customHeight="1" thickBot="1">
      <c r="A25" s="77" t="s">
        <v>32</v>
      </c>
      <c r="B25" s="78"/>
      <c r="C25" s="78"/>
      <c r="D25" s="79" t="s">
        <v>33</v>
      </c>
      <c r="E25" s="71">
        <f t="shared" ref="E25:N25" si="3">MAX(E20:E22)-MIN(E20:E22)</f>
        <v>3.00000000000189E-4</v>
      </c>
      <c r="F25" s="71">
        <f t="shared" si="3"/>
        <v>1.0000000000021103E-4</v>
      </c>
      <c r="G25" s="71">
        <f t="shared" si="3"/>
        <v>7.0000000000014495E-4</v>
      </c>
      <c r="H25" s="71">
        <f t="shared" si="3"/>
        <v>3.00000000000189E-4</v>
      </c>
      <c r="I25" s="71">
        <f t="shared" si="3"/>
        <v>2.0000000000042206E-4</v>
      </c>
      <c r="J25" s="71">
        <f t="shared" si="3"/>
        <v>1.9999999999997797E-4</v>
      </c>
      <c r="K25" s="71">
        <f t="shared" si="3"/>
        <v>9.9999999999766942E-5</v>
      </c>
      <c r="L25" s="71">
        <f t="shared" si="3"/>
        <v>1.9999999999997797E-4</v>
      </c>
      <c r="M25" s="71">
        <f t="shared" si="3"/>
        <v>9.9999999999766942E-5</v>
      </c>
      <c r="N25" s="71">
        <f t="shared" si="3"/>
        <v>9.9999999999766942E-5</v>
      </c>
      <c r="O25" s="65"/>
      <c r="P25" s="80"/>
      <c r="Q25" s="81">
        <f>AVERAGE(E25:N25)</f>
        <v>2.3000000000004129E-4</v>
      </c>
    </row>
    <row r="26" spans="1:24" ht="18.75" customHeight="1" thickTop="1">
      <c r="A26" s="69" t="s">
        <v>34</v>
      </c>
      <c r="B26" s="63" t="s">
        <v>35</v>
      </c>
      <c r="C26" s="63"/>
      <c r="D26" s="64">
        <v>1</v>
      </c>
      <c r="E26" s="249">
        <v>3.306</v>
      </c>
      <c r="F26" s="249">
        <v>3.3056999999999999</v>
      </c>
      <c r="G26" s="249">
        <v>3.3027000000000002</v>
      </c>
      <c r="H26" s="249">
        <v>3.2991999999999999</v>
      </c>
      <c r="I26" s="249">
        <v>3.3045</v>
      </c>
      <c r="J26" s="249">
        <v>3.3033000000000001</v>
      </c>
      <c r="K26" s="249">
        <v>3.3035999999999999</v>
      </c>
      <c r="L26" s="249">
        <v>3.3012999999999999</v>
      </c>
      <c r="M26" s="249">
        <v>3.3046000000000002</v>
      </c>
      <c r="N26" s="249">
        <v>3.3035000000000001</v>
      </c>
      <c r="O26" s="65">
        <f>SUM(E26:N26)</f>
        <v>33.034400000000005</v>
      </c>
      <c r="P26" s="287">
        <f>AVERAGE(E26:N26)</f>
        <v>3.3034400000000006</v>
      </c>
      <c r="Q26" s="288"/>
    </row>
    <row r="27" spans="1:24" ht="18.75" customHeight="1">
      <c r="A27" s="69" t="s">
        <v>36</v>
      </c>
      <c r="B27" s="67"/>
      <c r="C27" s="67"/>
      <c r="D27" s="68">
        <v>2</v>
      </c>
      <c r="E27" s="249">
        <v>3.306</v>
      </c>
      <c r="F27" s="249">
        <v>3.3056999999999999</v>
      </c>
      <c r="G27" s="249">
        <v>3.3035000000000001</v>
      </c>
      <c r="H27" s="249">
        <v>3.2991000000000001</v>
      </c>
      <c r="I27" s="249">
        <v>3.3045</v>
      </c>
      <c r="J27" s="249">
        <v>3.3035000000000001</v>
      </c>
      <c r="K27" s="249">
        <v>3.3035999999999999</v>
      </c>
      <c r="L27" s="249">
        <v>3.3014000000000001</v>
      </c>
      <c r="M27" s="249">
        <v>3.3046000000000002</v>
      </c>
      <c r="N27" s="249">
        <v>3.3035999999999999</v>
      </c>
      <c r="O27" s="65">
        <f t="shared" ref="O27:O28" si="4">SUM(E27:N27)</f>
        <v>33.035500000000006</v>
      </c>
      <c r="P27" s="289">
        <f>AVERAGE(E27:N27)</f>
        <v>3.3035500000000004</v>
      </c>
      <c r="Q27" s="290"/>
    </row>
    <row r="28" spans="1:24" ht="18.75" customHeight="1">
      <c r="A28" s="66" t="s">
        <v>37</v>
      </c>
      <c r="B28" s="63"/>
      <c r="C28" s="63"/>
      <c r="D28" s="68">
        <v>3</v>
      </c>
      <c r="E28" s="249">
        <v>3.306</v>
      </c>
      <c r="F28" s="249">
        <v>3.3056999999999999</v>
      </c>
      <c r="G28" s="249">
        <v>3.3035000000000001</v>
      </c>
      <c r="H28" s="249">
        <v>3.2989999999999999</v>
      </c>
      <c r="I28" s="249">
        <v>3.3046000000000002</v>
      </c>
      <c r="J28" s="249">
        <v>3.3033999999999999</v>
      </c>
      <c r="K28" s="249">
        <v>3.3035000000000001</v>
      </c>
      <c r="L28" s="249">
        <v>3.3012000000000001</v>
      </c>
      <c r="M28" s="249">
        <v>3.3047</v>
      </c>
      <c r="N28" s="249">
        <v>3.3035000000000001</v>
      </c>
      <c r="O28" s="65">
        <f t="shared" si="4"/>
        <v>33.0351</v>
      </c>
      <c r="P28" s="289">
        <f>IF($D$19=2,"",AVERAGE(E28:N28))</f>
        <v>3.3035100000000002</v>
      </c>
      <c r="Q28" s="290"/>
    </row>
    <row r="29" spans="1:24" ht="18.75" customHeight="1">
      <c r="A29" s="69" t="s">
        <v>38</v>
      </c>
      <c r="B29" s="67"/>
      <c r="C29" s="67"/>
      <c r="D29" s="82" t="s">
        <v>39</v>
      </c>
      <c r="E29" s="71">
        <f t="shared" ref="E29:N29" si="5">AVERAGE(E26:E28)</f>
        <v>3.3059999999999996</v>
      </c>
      <c r="F29" s="71">
        <f t="shared" si="5"/>
        <v>3.3056999999999999</v>
      </c>
      <c r="G29" s="71">
        <f t="shared" si="5"/>
        <v>3.3032333333333335</v>
      </c>
      <c r="H29" s="71">
        <f t="shared" si="5"/>
        <v>3.2990999999999997</v>
      </c>
      <c r="I29" s="71">
        <f t="shared" si="5"/>
        <v>3.3045333333333335</v>
      </c>
      <c r="J29" s="71">
        <f t="shared" si="5"/>
        <v>3.3033999999999999</v>
      </c>
      <c r="K29" s="71">
        <f t="shared" si="5"/>
        <v>3.3035666666666668</v>
      </c>
      <c r="L29" s="71">
        <f t="shared" si="5"/>
        <v>3.3012999999999999</v>
      </c>
      <c r="M29" s="71">
        <f t="shared" si="5"/>
        <v>3.3046333333333333</v>
      </c>
      <c r="N29" s="71">
        <f t="shared" si="5"/>
        <v>3.3035333333333337</v>
      </c>
      <c r="O29" s="65"/>
      <c r="P29" s="72"/>
      <c r="Q29" s="73">
        <f>AVERAGE(E29:N29)</f>
        <v>3.3034999999999997</v>
      </c>
    </row>
    <row r="30" spans="1:24" ht="18.75" customHeight="1">
      <c r="A30" s="57"/>
      <c r="B30" s="75"/>
      <c r="C30" s="75"/>
      <c r="D30" s="76" t="s">
        <v>40</v>
      </c>
      <c r="E30" s="71">
        <f t="shared" ref="E30:N30" si="6">SUM(E26:E28)</f>
        <v>9.9179999999999993</v>
      </c>
      <c r="F30" s="71">
        <f t="shared" si="6"/>
        <v>9.9170999999999996</v>
      </c>
      <c r="G30" s="71">
        <f t="shared" si="6"/>
        <v>9.9097000000000008</v>
      </c>
      <c r="H30" s="71">
        <f t="shared" si="6"/>
        <v>9.8972999999999995</v>
      </c>
      <c r="I30" s="71">
        <f t="shared" si="6"/>
        <v>9.9136000000000006</v>
      </c>
      <c r="J30" s="71">
        <f t="shared" si="6"/>
        <v>9.9101999999999997</v>
      </c>
      <c r="K30" s="71">
        <f t="shared" si="6"/>
        <v>9.9107000000000003</v>
      </c>
      <c r="L30" s="71">
        <f t="shared" si="6"/>
        <v>9.9039000000000001</v>
      </c>
      <c r="M30" s="71">
        <f t="shared" si="6"/>
        <v>9.9138999999999999</v>
      </c>
      <c r="N30" s="71">
        <f t="shared" si="6"/>
        <v>9.9106000000000005</v>
      </c>
      <c r="O30" s="65">
        <f>SUM(E30:N30)</f>
        <v>99.105000000000018</v>
      </c>
      <c r="P30" s="72"/>
      <c r="Q30" s="83"/>
    </row>
    <row r="31" spans="1:24" ht="18.75" customHeight="1" thickBot="1">
      <c r="A31" s="77" t="s">
        <v>41</v>
      </c>
      <c r="B31" s="78"/>
      <c r="C31" s="78"/>
      <c r="D31" s="79" t="s">
        <v>33</v>
      </c>
      <c r="E31" s="71">
        <f t="shared" ref="E31:N31" si="7">MAX(E26:E28)-MIN(E26:E28)</f>
        <v>0</v>
      </c>
      <c r="F31" s="71">
        <f t="shared" si="7"/>
        <v>0</v>
      </c>
      <c r="G31" s="71">
        <f t="shared" si="7"/>
        <v>7.9999999999991189E-4</v>
      </c>
      <c r="H31" s="71">
        <f t="shared" si="7"/>
        <v>1.9999999999997797E-4</v>
      </c>
      <c r="I31" s="71">
        <f t="shared" si="7"/>
        <v>1.0000000000021103E-4</v>
      </c>
      <c r="J31" s="71">
        <f t="shared" si="7"/>
        <v>1.9999999999997797E-4</v>
      </c>
      <c r="K31" s="71">
        <f t="shared" si="7"/>
        <v>9.9999999999766942E-5</v>
      </c>
      <c r="L31" s="71">
        <f t="shared" si="7"/>
        <v>1.9999999999997797E-4</v>
      </c>
      <c r="M31" s="71">
        <f t="shared" si="7"/>
        <v>9.9999999999766942E-5</v>
      </c>
      <c r="N31" s="71">
        <f t="shared" si="7"/>
        <v>9.9999999999766942E-5</v>
      </c>
      <c r="O31" s="65"/>
      <c r="P31" s="80"/>
      <c r="Q31" s="81">
        <f>AVERAGE(E31:N31)</f>
        <v>1.7999999999993577E-4</v>
      </c>
    </row>
    <row r="32" spans="1:24" ht="18.75" customHeight="1" thickTop="1">
      <c r="A32" s="69" t="s">
        <v>42</v>
      </c>
      <c r="B32" s="63" t="s">
        <v>43</v>
      </c>
      <c r="C32" s="63"/>
      <c r="D32" s="64">
        <v>1</v>
      </c>
      <c r="E32" s="249">
        <v>3.306</v>
      </c>
      <c r="F32" s="249">
        <v>3.3056000000000001</v>
      </c>
      <c r="G32" s="249">
        <v>3.3029999999999999</v>
      </c>
      <c r="H32" s="249">
        <v>3.2993999999999999</v>
      </c>
      <c r="I32" s="249">
        <v>3.3045</v>
      </c>
      <c r="J32" s="249">
        <v>3.3033999999999999</v>
      </c>
      <c r="K32" s="249">
        <v>3.3037000000000001</v>
      </c>
      <c r="L32" s="249">
        <v>3.3012000000000001</v>
      </c>
      <c r="M32" s="249">
        <v>3.3048000000000002</v>
      </c>
      <c r="N32" s="249">
        <v>3.3035999999999999</v>
      </c>
      <c r="O32" s="65">
        <f>SUM(E32:N32)</f>
        <v>33.035200000000003</v>
      </c>
      <c r="P32" s="289">
        <f>AVERAGE(E32:N32)</f>
        <v>3.3035200000000002</v>
      </c>
      <c r="Q32" s="290"/>
    </row>
    <row r="33" spans="1:19" ht="18.75" customHeight="1">
      <c r="A33" s="66" t="s">
        <v>44</v>
      </c>
      <c r="B33" s="67"/>
      <c r="C33" s="67"/>
      <c r="D33" s="68">
        <v>2</v>
      </c>
      <c r="E33" s="249">
        <v>3.3060999999999998</v>
      </c>
      <c r="F33" s="249">
        <v>3.3056000000000001</v>
      </c>
      <c r="G33" s="249">
        <v>3.3035000000000001</v>
      </c>
      <c r="H33" s="249">
        <v>3.2991000000000001</v>
      </c>
      <c r="I33" s="249">
        <v>3.3043999999999998</v>
      </c>
      <c r="J33" s="249">
        <v>3.3033999999999999</v>
      </c>
      <c r="K33" s="249">
        <v>3.3035000000000001</v>
      </c>
      <c r="L33" s="249">
        <v>3.3012999999999999</v>
      </c>
      <c r="M33" s="249">
        <v>3.3047</v>
      </c>
      <c r="N33" s="249">
        <v>3.3037000000000001</v>
      </c>
      <c r="O33" s="65">
        <f t="shared" ref="O33:O34" si="8">SUM(E33:N33)</f>
        <v>33.035300000000007</v>
      </c>
      <c r="P33" s="289">
        <f>AVERAGE(E33:N33)</f>
        <v>3.3035300000000007</v>
      </c>
      <c r="Q33" s="290"/>
    </row>
    <row r="34" spans="1:19" ht="18.75" customHeight="1">
      <c r="A34" s="69" t="s">
        <v>45</v>
      </c>
      <c r="B34" s="63"/>
      <c r="C34" s="63"/>
      <c r="D34" s="68">
        <v>3</v>
      </c>
      <c r="E34" s="249">
        <v>3.3060999999999998</v>
      </c>
      <c r="F34" s="249">
        <v>3.3056999999999999</v>
      </c>
      <c r="G34" s="249">
        <v>3.3035000000000001</v>
      </c>
      <c r="H34" s="249">
        <v>3.2989999999999999</v>
      </c>
      <c r="I34" s="249">
        <v>3.3045</v>
      </c>
      <c r="J34" s="249">
        <v>3.3033000000000001</v>
      </c>
      <c r="K34" s="249">
        <v>3.3035000000000001</v>
      </c>
      <c r="L34" s="249">
        <v>3.3014000000000001</v>
      </c>
      <c r="M34" s="249">
        <v>3.3048999999999999</v>
      </c>
      <c r="N34" s="249">
        <v>3.3037000000000001</v>
      </c>
      <c r="O34" s="65">
        <f t="shared" si="8"/>
        <v>33.035600000000002</v>
      </c>
      <c r="P34" s="289">
        <f>IF($D$19=2,"",AVERAGE(E34:N34))</f>
        <v>3.3035600000000001</v>
      </c>
      <c r="Q34" s="290"/>
    </row>
    <row r="35" spans="1:19" ht="18.75" customHeight="1">
      <c r="A35" s="66" t="s">
        <v>46</v>
      </c>
      <c r="B35" s="67"/>
      <c r="C35" s="67"/>
      <c r="D35" s="70" t="s">
        <v>30</v>
      </c>
      <c r="E35" s="71">
        <f>IF(E32="",NA(),AVERAGE(E32:E34))</f>
        <v>3.3060666666666663</v>
      </c>
      <c r="F35" s="71">
        <f t="shared" ref="F35:N35" si="9">IF(F32="",NA(),AVERAGE(F32:F34))</f>
        <v>3.3056333333333332</v>
      </c>
      <c r="G35" s="71">
        <f t="shared" si="9"/>
        <v>3.3033333333333332</v>
      </c>
      <c r="H35" s="71">
        <f t="shared" si="9"/>
        <v>3.2991666666666664</v>
      </c>
      <c r="I35" s="71">
        <f t="shared" si="9"/>
        <v>3.3044666666666664</v>
      </c>
      <c r="J35" s="71">
        <f t="shared" si="9"/>
        <v>3.3033666666666668</v>
      </c>
      <c r="K35" s="71">
        <f t="shared" si="9"/>
        <v>3.3035666666666668</v>
      </c>
      <c r="L35" s="71">
        <f t="shared" si="9"/>
        <v>3.3012999999999999</v>
      </c>
      <c r="M35" s="71">
        <f t="shared" si="9"/>
        <v>3.3048000000000002</v>
      </c>
      <c r="N35" s="71">
        <f t="shared" si="9"/>
        <v>3.303666666666667</v>
      </c>
      <c r="O35" s="65"/>
      <c r="P35" s="72"/>
      <c r="Q35" s="84">
        <f>IF(E32="",NA(),AVERAGE(E35:N35))</f>
        <v>3.303536666666667</v>
      </c>
    </row>
    <row r="36" spans="1:19" ht="18.75" customHeight="1">
      <c r="A36" s="74"/>
      <c r="B36" s="75"/>
      <c r="C36" s="75"/>
      <c r="D36" s="76" t="s">
        <v>47</v>
      </c>
      <c r="E36" s="71">
        <f t="shared" ref="E36:N36" si="10">SUM(E32:E34)</f>
        <v>9.9181999999999988</v>
      </c>
      <c r="F36" s="71">
        <f t="shared" si="10"/>
        <v>9.9169</v>
      </c>
      <c r="G36" s="71">
        <f t="shared" si="10"/>
        <v>9.91</v>
      </c>
      <c r="H36" s="71">
        <f t="shared" si="10"/>
        <v>9.8974999999999991</v>
      </c>
      <c r="I36" s="71">
        <f t="shared" si="10"/>
        <v>9.9133999999999993</v>
      </c>
      <c r="J36" s="71">
        <f t="shared" si="10"/>
        <v>9.9100999999999999</v>
      </c>
      <c r="K36" s="71">
        <f t="shared" si="10"/>
        <v>9.9107000000000003</v>
      </c>
      <c r="L36" s="71">
        <f t="shared" si="10"/>
        <v>9.9039000000000001</v>
      </c>
      <c r="M36" s="71">
        <f t="shared" si="10"/>
        <v>9.9144000000000005</v>
      </c>
      <c r="N36" s="71">
        <f t="shared" si="10"/>
        <v>9.9110000000000014</v>
      </c>
      <c r="O36" s="65">
        <f>SUM(E36:N36)</f>
        <v>99.106099999999998</v>
      </c>
      <c r="P36" s="72"/>
      <c r="Q36" s="83"/>
    </row>
    <row r="37" spans="1:19" ht="18.75" customHeight="1">
      <c r="A37" s="85" t="s">
        <v>48</v>
      </c>
      <c r="B37" s="86"/>
      <c r="C37" s="86"/>
      <c r="D37" s="87" t="s">
        <v>33</v>
      </c>
      <c r="E37" s="71">
        <f>IF(E32="",NA(),MAX(E32:E34)-MIN(E32:E34))</f>
        <v>9.9999999999766942E-5</v>
      </c>
      <c r="F37" s="71">
        <f t="shared" ref="F37:N37" si="11">IF(F32="",NA(),MAX(F32:F34)-MIN(F32:F34))</f>
        <v>9.9999999999766942E-5</v>
      </c>
      <c r="G37" s="71">
        <f t="shared" si="11"/>
        <v>5.0000000000016698E-4</v>
      </c>
      <c r="H37" s="71">
        <f t="shared" si="11"/>
        <v>3.9999999999995595E-4</v>
      </c>
      <c r="I37" s="71">
        <f t="shared" si="11"/>
        <v>1.0000000000021103E-4</v>
      </c>
      <c r="J37" s="71">
        <f t="shared" si="11"/>
        <v>9.9999999999766942E-5</v>
      </c>
      <c r="K37" s="71">
        <f t="shared" si="11"/>
        <v>1.9999999999997797E-4</v>
      </c>
      <c r="L37" s="71">
        <f t="shared" si="11"/>
        <v>1.9999999999997797E-4</v>
      </c>
      <c r="M37" s="71">
        <f t="shared" si="11"/>
        <v>1.9999999999997797E-4</v>
      </c>
      <c r="N37" s="71">
        <f t="shared" si="11"/>
        <v>1.0000000000021103E-4</v>
      </c>
      <c r="O37" s="65"/>
      <c r="P37" s="80"/>
      <c r="Q37" s="81">
        <f>AVERAGE(E37:N37)</f>
        <v>1.9999999999997797E-4</v>
      </c>
    </row>
    <row r="38" spans="1:19" ht="45.75" customHeight="1">
      <c r="A38" s="301" t="s">
        <v>49</v>
      </c>
      <c r="B38" s="302"/>
      <c r="C38" s="302"/>
      <c r="D38" s="302"/>
      <c r="E38" s="88">
        <f t="shared" ref="E38:N38" si="12">AVERAGE(E20:E22,E26:E28,E32:E34)</f>
        <v>3.3060888888888891</v>
      </c>
      <c r="F38" s="88">
        <f t="shared" si="12"/>
        <v>3.3056888888888887</v>
      </c>
      <c r="G38" s="88">
        <f t="shared" si="12"/>
        <v>3.3031333333333333</v>
      </c>
      <c r="H38" s="88">
        <f t="shared" si="12"/>
        <v>3.2991888888888883</v>
      </c>
      <c r="I38" s="88">
        <f t="shared" si="12"/>
        <v>3.3045111111111116</v>
      </c>
      <c r="J38" s="88">
        <f t="shared" si="12"/>
        <v>3.3033666666666668</v>
      </c>
      <c r="K38" s="88">
        <f t="shared" si="12"/>
        <v>3.3035555555555556</v>
      </c>
      <c r="L38" s="88">
        <f t="shared" si="12"/>
        <v>3.301366666666667</v>
      </c>
      <c r="M38" s="88">
        <f t="shared" si="12"/>
        <v>3.3047555555555559</v>
      </c>
      <c r="N38" s="88">
        <f t="shared" si="12"/>
        <v>3.3035888888888887</v>
      </c>
      <c r="O38" s="89"/>
      <c r="P38" s="90"/>
      <c r="Q38" s="91">
        <f>AVERAGE(E38:N38)</f>
        <v>3.3035244444444443</v>
      </c>
    </row>
    <row r="39" spans="1:19" ht="23.25" customHeight="1" thickBot="1">
      <c r="A39" s="303" t="s">
        <v>23</v>
      </c>
      <c r="B39" s="304"/>
      <c r="C39" s="304"/>
      <c r="D39" s="305"/>
      <c r="E39" s="88">
        <f t="shared" ref="E39:N39" si="13">SUM(E20:E22,E26:E28,E32:E34)</f>
        <v>29.754800000000003</v>
      </c>
      <c r="F39" s="88">
        <f t="shared" si="13"/>
        <v>29.751199999999997</v>
      </c>
      <c r="G39" s="88">
        <f t="shared" si="13"/>
        <v>29.728200000000001</v>
      </c>
      <c r="H39" s="88">
        <f t="shared" si="13"/>
        <v>29.692699999999995</v>
      </c>
      <c r="I39" s="88">
        <f t="shared" si="13"/>
        <v>29.740600000000004</v>
      </c>
      <c r="J39" s="88">
        <f t="shared" si="13"/>
        <v>29.7303</v>
      </c>
      <c r="K39" s="88">
        <f t="shared" si="13"/>
        <v>29.731999999999999</v>
      </c>
      <c r="L39" s="88">
        <f t="shared" si="13"/>
        <v>29.712300000000003</v>
      </c>
      <c r="M39" s="88">
        <f t="shared" si="13"/>
        <v>29.742800000000003</v>
      </c>
      <c r="N39" s="88">
        <f t="shared" si="13"/>
        <v>29.732299999999999</v>
      </c>
      <c r="O39" s="65">
        <f>SUM(E39:N39)</f>
        <v>297.31720000000001</v>
      </c>
      <c r="P39" s="92"/>
      <c r="Q39" s="93">
        <f>MAX(E38:N38)-MIN(E38:N38)</f>
        <v>6.9000000000007944E-3</v>
      </c>
    </row>
    <row r="40" spans="1:19" ht="26.25" customHeight="1">
      <c r="A40" s="306"/>
      <c r="B40" s="307"/>
      <c r="C40" s="307"/>
      <c r="D40" s="307"/>
      <c r="E40" s="63"/>
      <c r="F40" s="94"/>
      <c r="G40" s="63"/>
      <c r="H40" s="95"/>
      <c r="I40" s="96">
        <f>IF(Q10=2,(Q25+Q31)/2,(Q25+Q31+Q37)/3)</f>
        <v>2.0333333333331832E-4</v>
      </c>
      <c r="J40" s="96"/>
      <c r="K40" s="63"/>
      <c r="L40" s="97"/>
      <c r="M40" s="307" t="s">
        <v>15</v>
      </c>
      <c r="N40" s="308"/>
      <c r="O40" s="98"/>
      <c r="P40" s="98">
        <v>2</v>
      </c>
      <c r="Q40" s="99">
        <v>3</v>
      </c>
    </row>
    <row r="41" spans="1:19" ht="26.25" customHeight="1">
      <c r="A41" s="100"/>
      <c r="B41" s="309"/>
      <c r="C41" s="309"/>
      <c r="D41" s="309"/>
      <c r="E41" s="67"/>
      <c r="F41" s="67"/>
      <c r="G41" s="101"/>
      <c r="H41" s="67"/>
      <c r="I41" s="310">
        <f>IF(Q10=2,MAX(Q23,Q29)-MIN(Q23,Q29),MAX(Q23,Q29,Q35)-MIN(Q23,Q29,Q35))</f>
        <v>3.6666666667350967E-5</v>
      </c>
      <c r="J41" s="310"/>
      <c r="K41" s="67"/>
      <c r="L41" s="67"/>
      <c r="M41" s="245"/>
      <c r="N41" s="102"/>
      <c r="O41" s="103" t="s">
        <v>50</v>
      </c>
      <c r="P41" s="103">
        <v>3.2669999999999999</v>
      </c>
      <c r="Q41" s="104">
        <v>2.5750000000000002</v>
      </c>
    </row>
    <row r="42" spans="1:19" ht="15.75" customHeight="1">
      <c r="A42" s="100"/>
      <c r="B42" s="309"/>
      <c r="C42" s="309"/>
      <c r="D42" s="309"/>
      <c r="E42" s="67"/>
      <c r="F42" s="101"/>
      <c r="G42" s="105">
        <f>IF(Q12=2,Q38+P43*I40,Q38+Q43*I40)</f>
        <v>3.3037324544444444</v>
      </c>
      <c r="H42" s="67"/>
      <c r="I42" s="67"/>
      <c r="J42" s="67"/>
      <c r="K42" s="67"/>
      <c r="L42" s="105">
        <f>IF(Q12=2,P41*I40,Q41*I40)</f>
        <v>5.2358333333329466E-4</v>
      </c>
      <c r="M42" s="245"/>
      <c r="N42" s="102"/>
      <c r="O42" s="103" t="s">
        <v>51</v>
      </c>
      <c r="P42" s="103">
        <v>0</v>
      </c>
      <c r="Q42" s="104">
        <v>0</v>
      </c>
    </row>
    <row r="43" spans="1:19" ht="15.75" customHeight="1" thickBot="1">
      <c r="A43" s="106"/>
      <c r="B43" s="313"/>
      <c r="C43" s="313"/>
      <c r="D43" s="313"/>
      <c r="E43" s="75"/>
      <c r="F43" s="107"/>
      <c r="G43" s="108">
        <f>IF(Q12=2,Q38-P43*I40,Q38-Q43*I40)</f>
        <v>3.3033164344444441</v>
      </c>
      <c r="H43" s="75"/>
      <c r="I43" s="75"/>
      <c r="J43" s="75"/>
      <c r="K43" s="75"/>
      <c r="L43" s="108">
        <f>IF(Q12=2,P42*I40,Q42*I40)</f>
        <v>0</v>
      </c>
      <c r="M43" s="246"/>
      <c r="N43" s="109"/>
      <c r="O43" s="110" t="s">
        <v>52</v>
      </c>
      <c r="P43" s="110">
        <v>1.88</v>
      </c>
      <c r="Q43" s="111">
        <v>1.0229999999999999</v>
      </c>
    </row>
    <row r="44" spans="1:19" ht="15.75" customHeight="1" thickBot="1">
      <c r="A44" s="314" t="s">
        <v>53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6"/>
    </row>
    <row r="45" spans="1:19" s="114" customFormat="1" ht="6" customHeight="1">
      <c r="A45" s="317" t="s">
        <v>54</v>
      </c>
      <c r="B45" s="318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3"/>
      <c r="R45" s="112"/>
      <c r="S45" s="112"/>
    </row>
    <row r="46" spans="1:19" s="114" customFormat="1" ht="5.25" customHeight="1">
      <c r="A46" s="319"/>
      <c r="B46" s="318"/>
      <c r="C46" s="112"/>
      <c r="D46" s="115"/>
      <c r="E46" s="115"/>
      <c r="F46" s="116"/>
      <c r="G46" s="115"/>
      <c r="H46" s="116"/>
      <c r="I46" s="115"/>
      <c r="J46" s="115"/>
      <c r="K46" s="116"/>
      <c r="L46" s="115"/>
      <c r="M46" s="117"/>
      <c r="N46" s="115"/>
      <c r="O46" s="115"/>
      <c r="P46" s="115"/>
      <c r="Q46" s="118"/>
      <c r="R46" s="112"/>
      <c r="S46" s="112"/>
    </row>
    <row r="47" spans="1:19" s="114" customFormat="1" ht="5.25" customHeight="1">
      <c r="A47" s="319"/>
      <c r="B47" s="318"/>
      <c r="C47" s="112"/>
      <c r="D47" s="115"/>
      <c r="E47" s="115">
        <v>1</v>
      </c>
      <c r="F47" s="115">
        <v>2</v>
      </c>
      <c r="G47" s="115">
        <v>3</v>
      </c>
      <c r="H47" s="115">
        <v>4</v>
      </c>
      <c r="I47" s="115">
        <v>5</v>
      </c>
      <c r="J47" s="115">
        <v>6</v>
      </c>
      <c r="K47" s="115">
        <v>7</v>
      </c>
      <c r="L47" s="115">
        <v>8</v>
      </c>
      <c r="M47" s="115">
        <v>9</v>
      </c>
      <c r="N47" s="115">
        <v>10</v>
      </c>
      <c r="O47" s="115"/>
      <c r="P47" s="115"/>
      <c r="Q47" s="118"/>
      <c r="R47" s="112"/>
      <c r="S47" s="112"/>
    </row>
    <row r="48" spans="1:19" s="114" customFormat="1" ht="5.25" customHeight="1">
      <c r="A48" s="319"/>
      <c r="B48" s="318"/>
      <c r="C48" s="112"/>
      <c r="D48" s="119" t="s">
        <v>55</v>
      </c>
      <c r="E48" s="120">
        <f t="shared" ref="E48:N48" si="14">$G$42</f>
        <v>3.3037324544444444</v>
      </c>
      <c r="F48" s="120">
        <f t="shared" si="14"/>
        <v>3.3037324544444444</v>
      </c>
      <c r="G48" s="120">
        <f t="shared" si="14"/>
        <v>3.3037324544444444</v>
      </c>
      <c r="H48" s="120">
        <f t="shared" si="14"/>
        <v>3.3037324544444444</v>
      </c>
      <c r="I48" s="120">
        <f t="shared" si="14"/>
        <v>3.3037324544444444</v>
      </c>
      <c r="J48" s="120">
        <f t="shared" si="14"/>
        <v>3.3037324544444444</v>
      </c>
      <c r="K48" s="120">
        <f t="shared" si="14"/>
        <v>3.3037324544444444</v>
      </c>
      <c r="L48" s="120">
        <f t="shared" si="14"/>
        <v>3.3037324544444444</v>
      </c>
      <c r="M48" s="120">
        <f t="shared" si="14"/>
        <v>3.3037324544444444</v>
      </c>
      <c r="N48" s="120">
        <f t="shared" si="14"/>
        <v>3.3037324544444444</v>
      </c>
      <c r="O48" s="120"/>
      <c r="P48" s="115"/>
      <c r="Q48" s="118"/>
      <c r="R48" s="112"/>
      <c r="S48" s="112"/>
    </row>
    <row r="49" spans="1:19" s="114" customFormat="1" ht="5.25" customHeight="1">
      <c r="A49" s="319"/>
      <c r="B49" s="318"/>
      <c r="C49" s="112"/>
      <c r="D49" s="119" t="s">
        <v>56</v>
      </c>
      <c r="E49" s="120">
        <f t="shared" ref="E49:N49" si="15">$G$43</f>
        <v>3.3033164344444441</v>
      </c>
      <c r="F49" s="120">
        <f t="shared" si="15"/>
        <v>3.3033164344444441</v>
      </c>
      <c r="G49" s="120">
        <f t="shared" si="15"/>
        <v>3.3033164344444441</v>
      </c>
      <c r="H49" s="120">
        <f t="shared" si="15"/>
        <v>3.3033164344444441</v>
      </c>
      <c r="I49" s="120">
        <f t="shared" si="15"/>
        <v>3.3033164344444441</v>
      </c>
      <c r="J49" s="120">
        <f t="shared" si="15"/>
        <v>3.3033164344444441</v>
      </c>
      <c r="K49" s="120">
        <f t="shared" si="15"/>
        <v>3.3033164344444441</v>
      </c>
      <c r="L49" s="120">
        <f t="shared" si="15"/>
        <v>3.3033164344444441</v>
      </c>
      <c r="M49" s="120">
        <f t="shared" si="15"/>
        <v>3.3033164344444441</v>
      </c>
      <c r="N49" s="120">
        <f t="shared" si="15"/>
        <v>3.3033164344444441</v>
      </c>
      <c r="O49" s="120"/>
      <c r="P49" s="115"/>
      <c r="Q49" s="118"/>
      <c r="R49" s="112"/>
      <c r="S49" s="112"/>
    </row>
    <row r="50" spans="1:19" s="114" customFormat="1" ht="5.25" customHeight="1">
      <c r="A50" s="319"/>
      <c r="B50" s="318"/>
      <c r="C50" s="112"/>
      <c r="D50" s="119" t="s">
        <v>57</v>
      </c>
      <c r="E50" s="120">
        <f t="shared" ref="E50:N50" si="16">$L$42</f>
        <v>5.2358333333329466E-4</v>
      </c>
      <c r="F50" s="120">
        <f t="shared" si="16"/>
        <v>5.2358333333329466E-4</v>
      </c>
      <c r="G50" s="120">
        <f t="shared" si="16"/>
        <v>5.2358333333329466E-4</v>
      </c>
      <c r="H50" s="120">
        <f t="shared" si="16"/>
        <v>5.2358333333329466E-4</v>
      </c>
      <c r="I50" s="120">
        <f t="shared" si="16"/>
        <v>5.2358333333329466E-4</v>
      </c>
      <c r="J50" s="120">
        <f t="shared" si="16"/>
        <v>5.2358333333329466E-4</v>
      </c>
      <c r="K50" s="120">
        <f t="shared" si="16"/>
        <v>5.2358333333329466E-4</v>
      </c>
      <c r="L50" s="120">
        <f t="shared" si="16"/>
        <v>5.2358333333329466E-4</v>
      </c>
      <c r="M50" s="120">
        <f t="shared" si="16"/>
        <v>5.2358333333329466E-4</v>
      </c>
      <c r="N50" s="120">
        <f t="shared" si="16"/>
        <v>5.2358333333329466E-4</v>
      </c>
      <c r="O50" s="120"/>
      <c r="P50" s="115"/>
      <c r="Q50" s="118"/>
      <c r="R50" s="112"/>
      <c r="S50" s="112"/>
    </row>
    <row r="51" spans="1:19" s="114" customFormat="1" ht="5.25" customHeight="1">
      <c r="A51" s="319"/>
      <c r="B51" s="318"/>
      <c r="C51" s="112"/>
      <c r="D51" s="119" t="s">
        <v>58</v>
      </c>
      <c r="E51" s="120">
        <f t="shared" ref="E51:N51" si="17">$L$43</f>
        <v>0</v>
      </c>
      <c r="F51" s="120">
        <f t="shared" si="17"/>
        <v>0</v>
      </c>
      <c r="G51" s="120">
        <f t="shared" si="17"/>
        <v>0</v>
      </c>
      <c r="H51" s="120">
        <f t="shared" si="17"/>
        <v>0</v>
      </c>
      <c r="I51" s="120">
        <f t="shared" si="17"/>
        <v>0</v>
      </c>
      <c r="J51" s="120">
        <f t="shared" si="17"/>
        <v>0</v>
      </c>
      <c r="K51" s="120">
        <f t="shared" si="17"/>
        <v>0</v>
      </c>
      <c r="L51" s="120">
        <f t="shared" si="17"/>
        <v>0</v>
      </c>
      <c r="M51" s="120">
        <f t="shared" si="17"/>
        <v>0</v>
      </c>
      <c r="N51" s="120">
        <f t="shared" si="17"/>
        <v>0</v>
      </c>
      <c r="O51" s="120"/>
      <c r="P51" s="115"/>
      <c r="Q51" s="118"/>
      <c r="R51" s="112"/>
      <c r="S51" s="112"/>
    </row>
    <row r="52" spans="1:19" s="114" customFormat="1" ht="5.25" customHeight="1">
      <c r="A52" s="319"/>
      <c r="B52" s="318"/>
      <c r="C52" s="112"/>
      <c r="D52" s="119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8"/>
      <c r="R52" s="112"/>
      <c r="S52" s="112"/>
    </row>
    <row r="53" spans="1:19" s="114" customFormat="1" ht="5.25" customHeight="1">
      <c r="A53" s="319"/>
      <c r="B53" s="318"/>
      <c r="C53" s="112"/>
      <c r="D53" s="119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8"/>
      <c r="R53" s="112"/>
      <c r="S53" s="112"/>
    </row>
    <row r="54" spans="1:19" s="114" customFormat="1" ht="5.25" customHeight="1">
      <c r="A54" s="319"/>
      <c r="B54" s="318"/>
      <c r="C54" s="112"/>
      <c r="D54" s="121"/>
      <c r="E54" s="121" t="s">
        <v>59</v>
      </c>
      <c r="F54" s="115"/>
      <c r="G54" s="244"/>
      <c r="H54" s="244"/>
      <c r="I54" s="119" t="s">
        <v>60</v>
      </c>
      <c r="J54" s="115"/>
      <c r="K54" s="115"/>
      <c r="L54" s="244" t="s">
        <v>61</v>
      </c>
      <c r="M54" s="122" t="s">
        <v>62</v>
      </c>
      <c r="N54" s="115"/>
      <c r="O54" s="115"/>
      <c r="P54" s="244"/>
      <c r="Q54" s="118"/>
      <c r="R54" s="112"/>
      <c r="S54" s="112"/>
    </row>
    <row r="55" spans="1:19" s="114" customFormat="1" ht="5.25" customHeight="1">
      <c r="A55" s="319"/>
      <c r="B55" s="318"/>
      <c r="C55" s="112"/>
      <c r="D55" s="115"/>
      <c r="E55" s="119" t="s">
        <v>63</v>
      </c>
      <c r="F55" s="320" t="e">
        <f>N55</f>
        <v>#REF!</v>
      </c>
      <c r="G55" s="320"/>
      <c r="H55" s="115"/>
      <c r="I55" s="119" t="s">
        <v>63</v>
      </c>
      <c r="J55" s="320" t="e">
        <f>N55</f>
        <v>#REF!</v>
      </c>
      <c r="K55" s="320"/>
      <c r="L55" s="123" t="e">
        <f>J55</f>
        <v>#REF!</v>
      </c>
      <c r="M55" s="119" t="s">
        <v>63</v>
      </c>
      <c r="N55" s="320" t="e">
        <f>#REF!</f>
        <v>#REF!</v>
      </c>
      <c r="O55" s="320"/>
      <c r="P55" s="123"/>
      <c r="Q55" s="118"/>
      <c r="R55" s="112"/>
      <c r="S55" s="112"/>
    </row>
    <row r="56" spans="1:19" s="114" customFormat="1" ht="5.25" customHeight="1">
      <c r="A56" s="319"/>
      <c r="B56" s="318"/>
      <c r="C56" s="112"/>
      <c r="D56" s="115"/>
      <c r="E56" s="119" t="s">
        <v>64</v>
      </c>
      <c r="F56" s="320">
        <f>(I12-I14)/6</f>
        <v>6.6666666666666723E-3</v>
      </c>
      <c r="G56" s="320"/>
      <c r="H56" s="115"/>
      <c r="I56" s="119" t="s">
        <v>64</v>
      </c>
      <c r="J56" s="320">
        <f>M14</f>
        <v>2.0441968462933608E-3</v>
      </c>
      <c r="K56" s="320"/>
      <c r="L56" s="124">
        <f>(I12-I14)/(6*M14)</f>
        <v>3.2612645297614091</v>
      </c>
      <c r="M56" s="119" t="s">
        <v>64</v>
      </c>
      <c r="N56" s="320" t="e">
        <f>POWER(POWER(#REF!,2)+POWER($N$55,2),0.5)</f>
        <v>#REF!</v>
      </c>
      <c r="O56" s="320"/>
      <c r="P56" s="123"/>
      <c r="Q56" s="125" t="s">
        <v>65</v>
      </c>
      <c r="R56" s="112"/>
      <c r="S56" s="112"/>
    </row>
    <row r="57" spans="1:19" s="114" customFormat="1" ht="5.25" customHeight="1">
      <c r="A57" s="319"/>
      <c r="B57" s="318"/>
      <c r="C57" s="112" t="s">
        <v>66</v>
      </c>
      <c r="D57" s="115"/>
      <c r="E57" s="115"/>
      <c r="F57" s="321" t="e">
        <f>#REF!/$F$56</f>
        <v>#REF!</v>
      </c>
      <c r="G57" s="321"/>
      <c r="H57" s="115"/>
      <c r="I57" s="115"/>
      <c r="J57" s="321" t="e">
        <f>#REF!/$J$56</f>
        <v>#REF!</v>
      </c>
      <c r="K57" s="321"/>
      <c r="L57" s="247" t="e">
        <f>#REF!/L56</f>
        <v>#REF!</v>
      </c>
      <c r="M57" s="115"/>
      <c r="N57" s="321" t="e">
        <f>#REF!/$N$56</f>
        <v>#REF!</v>
      </c>
      <c r="O57" s="321"/>
      <c r="P57" s="126"/>
      <c r="Q57" s="125" t="s">
        <v>67</v>
      </c>
      <c r="R57" s="112"/>
      <c r="S57" s="112"/>
    </row>
    <row r="58" spans="1:19" s="114" customFormat="1" ht="5.25" customHeight="1">
      <c r="A58" s="319"/>
      <c r="B58" s="318"/>
      <c r="C58" s="112" t="s">
        <v>68</v>
      </c>
      <c r="D58" s="115"/>
      <c r="E58" s="115"/>
      <c r="F58" s="321" t="e">
        <f>#REF!/$F$56</f>
        <v>#REF!</v>
      </c>
      <c r="G58" s="321"/>
      <c r="H58" s="115"/>
      <c r="I58" s="115"/>
      <c r="J58" s="321" t="e">
        <f>#REF!/$J$56</f>
        <v>#REF!</v>
      </c>
      <c r="K58" s="321"/>
      <c r="L58" s="247" t="e">
        <f>#REF!/L56</f>
        <v>#REF!</v>
      </c>
      <c r="M58" s="115"/>
      <c r="N58" s="321" t="e">
        <f>#REF!/$N$56</f>
        <v>#REF!</v>
      </c>
      <c r="O58" s="321"/>
      <c r="P58" s="126"/>
      <c r="Q58" s="125" t="s">
        <v>69</v>
      </c>
      <c r="R58" s="112"/>
      <c r="S58" s="112"/>
    </row>
    <row r="59" spans="1:19" s="114" customFormat="1" ht="5.25" customHeight="1">
      <c r="A59" s="319"/>
      <c r="B59" s="318"/>
      <c r="C59" s="112" t="s">
        <v>70</v>
      </c>
      <c r="D59" s="115"/>
      <c r="E59" s="115"/>
      <c r="F59" s="321" t="e">
        <f>#REF!/$F$56</f>
        <v>#REF!</v>
      </c>
      <c r="G59" s="321"/>
      <c r="H59" s="115"/>
      <c r="I59" s="115"/>
      <c r="J59" s="321" t="e">
        <f>#REF!/J56</f>
        <v>#REF!</v>
      </c>
      <c r="K59" s="321"/>
      <c r="L59" s="247" t="e">
        <f>#REF!/L56</f>
        <v>#REF!</v>
      </c>
      <c r="M59" s="115"/>
      <c r="N59" s="321" t="e">
        <f>#REF!/$N$56</f>
        <v>#REF!</v>
      </c>
      <c r="O59" s="321"/>
      <c r="P59" s="126"/>
      <c r="Q59" s="127" t="s">
        <v>71</v>
      </c>
      <c r="R59" s="112"/>
      <c r="S59" s="112"/>
    </row>
    <row r="60" spans="1:19" s="114" customFormat="1" ht="5.25" customHeight="1">
      <c r="A60" s="319"/>
      <c r="B60" s="318"/>
      <c r="C60" s="112" t="s">
        <v>72</v>
      </c>
      <c r="D60" s="115"/>
      <c r="E60" s="115"/>
      <c r="F60" s="321" t="e">
        <f>#REF!/$F$56</f>
        <v>#REF!</v>
      </c>
      <c r="G60" s="321"/>
      <c r="H60" s="115"/>
      <c r="I60" s="115"/>
      <c r="J60" s="321" t="e">
        <f>$J$55/$J$56</f>
        <v>#REF!</v>
      </c>
      <c r="K60" s="321"/>
      <c r="L60" s="247" t="e">
        <f>#REF!/L56</f>
        <v>#REF!</v>
      </c>
      <c r="M60" s="115"/>
      <c r="N60" s="321" t="e">
        <f>$N$55/$N$56</f>
        <v>#REF!</v>
      </c>
      <c r="O60" s="321"/>
      <c r="P60" s="126"/>
      <c r="Q60" s="127" t="s">
        <v>73</v>
      </c>
      <c r="R60" s="112"/>
      <c r="S60" s="112"/>
    </row>
    <row r="61" spans="1:19" s="114" customFormat="1" ht="5.25" customHeight="1">
      <c r="A61" s="319"/>
      <c r="B61" s="318"/>
      <c r="C61" s="112"/>
      <c r="D61" s="115"/>
      <c r="E61" s="115" t="s">
        <v>74</v>
      </c>
      <c r="F61" s="115" t="e">
        <f>1.41*#REF!/#REF!</f>
        <v>#REF!</v>
      </c>
      <c r="G61" s="115"/>
      <c r="H61" s="115"/>
      <c r="I61" s="115"/>
      <c r="J61" s="115"/>
      <c r="K61" s="115"/>
      <c r="L61" s="115" t="e">
        <f>IF(#REF!&gt;0.3,"%R&amp;R大于30%.","")</f>
        <v>#REF!</v>
      </c>
      <c r="M61" s="115"/>
      <c r="N61" s="115"/>
      <c r="O61" s="115"/>
      <c r="P61" s="115"/>
      <c r="Q61" s="127" t="s">
        <v>75</v>
      </c>
      <c r="R61" s="112"/>
      <c r="S61" s="112"/>
    </row>
    <row r="62" spans="1:19" s="114" customFormat="1" ht="5.25" customHeight="1">
      <c r="A62" s="319"/>
      <c r="B62" s="318"/>
      <c r="C62" s="112"/>
      <c r="D62" s="115"/>
      <c r="E62" s="128" t="s">
        <v>76</v>
      </c>
      <c r="F62" s="129">
        <f>(SUM(O24,O30,O36))^2/(Q10*Q12*Q14)</f>
        <v>982.19463795377828</v>
      </c>
      <c r="G62" s="115"/>
      <c r="H62" s="300" t="s">
        <v>77</v>
      </c>
      <c r="I62" s="300"/>
      <c r="J62" s="300"/>
      <c r="K62" s="129">
        <f>SUMSQ(O30,O36,O24)/Q14/Q12</f>
        <v>982.19463798066693</v>
      </c>
      <c r="L62" s="300" t="s">
        <v>78</v>
      </c>
      <c r="M62" s="300"/>
      <c r="N62" s="300"/>
      <c r="O62" s="129">
        <f>SUMSQ(E39:N39)/Q10/Q12</f>
        <v>982.19497443111129</v>
      </c>
      <c r="P62" s="115"/>
      <c r="Q62" s="127"/>
      <c r="R62" s="112"/>
      <c r="S62" s="112"/>
    </row>
    <row r="63" spans="1:19" s="114" customFormat="1" ht="5.25" customHeight="1" thickBot="1">
      <c r="A63" s="339" t="s">
        <v>79</v>
      </c>
      <c r="B63" s="340"/>
      <c r="C63" s="344" t="s">
        <v>80</v>
      </c>
      <c r="D63" s="344"/>
      <c r="E63" s="344"/>
      <c r="F63" s="344"/>
      <c r="G63" s="129">
        <f>SUMSQ(E24:N24,E30:N30,E36:N36)/Q12</f>
        <v>982.19497518666651</v>
      </c>
      <c r="H63" s="115"/>
      <c r="I63" s="345" t="s">
        <v>81</v>
      </c>
      <c r="J63" s="345"/>
      <c r="K63" s="129">
        <f>SUMSQ(E20:N22,E26:N28,E32:N34)</f>
        <v>982.19497660000081</v>
      </c>
      <c r="L63" s="115"/>
      <c r="M63" s="115"/>
      <c r="N63" s="115"/>
      <c r="O63" s="300" t="s">
        <v>82</v>
      </c>
      <c r="P63" s="300"/>
      <c r="Q63" s="127"/>
      <c r="R63" s="112"/>
      <c r="S63" s="112"/>
    </row>
    <row r="64" spans="1:19" s="114" customFormat="1" ht="5.25" customHeight="1">
      <c r="A64" s="341"/>
      <c r="B64" s="340"/>
      <c r="C64" s="112"/>
      <c r="D64" s="346" t="s">
        <v>83</v>
      </c>
      <c r="E64" s="347"/>
      <c r="F64" s="347"/>
      <c r="G64" s="347"/>
      <c r="H64" s="347"/>
      <c r="I64" s="347"/>
      <c r="J64" s="347"/>
      <c r="K64" s="348" t="s">
        <v>84</v>
      </c>
      <c r="L64" s="349"/>
      <c r="M64" s="349"/>
      <c r="N64" s="349"/>
      <c r="O64" s="349"/>
      <c r="P64" s="349"/>
      <c r="Q64" s="350"/>
      <c r="R64" s="112"/>
      <c r="S64" s="112"/>
    </row>
    <row r="65" spans="1:19" s="114" customFormat="1" ht="5.25" customHeight="1">
      <c r="A65" s="341"/>
      <c r="B65" s="340"/>
      <c r="C65" s="112"/>
      <c r="D65" s="130" t="s">
        <v>85</v>
      </c>
      <c r="E65" s="131"/>
      <c r="F65" s="131" t="s">
        <v>86</v>
      </c>
      <c r="G65" s="131" t="s">
        <v>87</v>
      </c>
      <c r="H65" s="131" t="s">
        <v>88</v>
      </c>
      <c r="I65" s="131" t="s">
        <v>89</v>
      </c>
      <c r="J65" s="131" t="s">
        <v>90</v>
      </c>
      <c r="K65" s="132" t="s">
        <v>85</v>
      </c>
      <c r="L65" s="133"/>
      <c r="M65" s="133" t="s">
        <v>86</v>
      </c>
      <c r="N65" s="133" t="s">
        <v>87</v>
      </c>
      <c r="O65" s="133" t="s">
        <v>88</v>
      </c>
      <c r="P65" s="133" t="s">
        <v>89</v>
      </c>
      <c r="Q65" s="134" t="s">
        <v>90</v>
      </c>
      <c r="R65" s="112"/>
      <c r="S65" s="112"/>
    </row>
    <row r="66" spans="1:19" s="114" customFormat="1" ht="5.25" customHeight="1">
      <c r="A66" s="341"/>
      <c r="B66" s="340"/>
      <c r="C66" s="112"/>
      <c r="D66" s="135" t="s">
        <v>91</v>
      </c>
      <c r="E66" s="136"/>
      <c r="F66" s="137">
        <f>Q14-1</f>
        <v>9</v>
      </c>
      <c r="G66" s="138">
        <f>O62-F62</f>
        <v>3.3647733300767868E-4</v>
      </c>
      <c r="H66" s="138">
        <f>G66/F66</f>
        <v>3.7386370334186519E-5</v>
      </c>
      <c r="I66" s="138">
        <f>H66/H68</f>
        <v>923.54265527031396</v>
      </c>
      <c r="J66" s="138">
        <f>FDIST(I66,F66,F68)</f>
        <v>4.1349429037111779E-22</v>
      </c>
      <c r="K66" s="322" t="s">
        <v>92</v>
      </c>
      <c r="L66" s="323"/>
      <c r="M66" s="139">
        <f>Q14-1</f>
        <v>9</v>
      </c>
      <c r="N66" s="140">
        <f>G66</f>
        <v>3.3647733300767868E-4</v>
      </c>
      <c r="O66" s="140">
        <f>N66/M66</f>
        <v>3.7386370334186519E-5</v>
      </c>
      <c r="P66" s="140">
        <f>O66/O69</f>
        <v>1361.4078838091982</v>
      </c>
      <c r="Q66" s="141">
        <f>FDIST(P66,M66,M69)</f>
        <v>6.6332242300902704E-82</v>
      </c>
      <c r="R66" s="112"/>
      <c r="S66" s="112"/>
    </row>
    <row r="67" spans="1:19" s="114" customFormat="1" ht="5.25" customHeight="1">
      <c r="A67" s="341"/>
      <c r="B67" s="340"/>
      <c r="C67" s="112"/>
      <c r="D67" s="324" t="s">
        <v>93</v>
      </c>
      <c r="E67" s="325"/>
      <c r="F67" s="137">
        <f>Q10-1</f>
        <v>2</v>
      </c>
      <c r="G67" s="138">
        <f>K62-F62</f>
        <v>2.6888642423728015E-8</v>
      </c>
      <c r="H67" s="138">
        <f>G67/F67</f>
        <v>1.3444321211864008E-8</v>
      </c>
      <c r="I67" s="138">
        <f>H67/H68</f>
        <v>0.33211044558016883</v>
      </c>
      <c r="J67" s="138">
        <f>FDIST(I67,F67,F68)</f>
        <v>0.72171171459651307</v>
      </c>
      <c r="K67" s="322" t="s">
        <v>94</v>
      </c>
      <c r="L67" s="323"/>
      <c r="M67" s="139">
        <f>F67</f>
        <v>2</v>
      </c>
      <c r="N67" s="140">
        <f>G67</f>
        <v>2.6888642423728015E-8</v>
      </c>
      <c r="O67" s="140">
        <f>N67/M67</f>
        <v>1.3444321211864008E-8</v>
      </c>
      <c r="P67" s="140">
        <f>O67/O69</f>
        <v>0.4895689184771766</v>
      </c>
      <c r="Q67" s="141">
        <f>FDIST(P67,M67,M70)</f>
        <v>0.61453124793514835</v>
      </c>
      <c r="R67" s="112"/>
      <c r="S67" s="112"/>
    </row>
    <row r="68" spans="1:19" s="114" customFormat="1" ht="5.25" customHeight="1">
      <c r="A68" s="341"/>
      <c r="B68" s="340"/>
      <c r="C68" s="112"/>
      <c r="D68" s="324" t="s">
        <v>95</v>
      </c>
      <c r="E68" s="325"/>
      <c r="F68" s="137">
        <f>F66*F67</f>
        <v>18</v>
      </c>
      <c r="G68" s="138">
        <f>G63-O62-K62+F62</f>
        <v>7.2866657774284249E-7</v>
      </c>
      <c r="H68" s="138">
        <f>G68/F68</f>
        <v>4.0481476541269025E-8</v>
      </c>
      <c r="I68" s="138">
        <f>H68/H69</f>
        <v>1.7185520704128598</v>
      </c>
      <c r="J68" s="138">
        <f>FDIST(I68,F68,F69)</f>
        <v>6.0896529820521614E-2</v>
      </c>
      <c r="K68" s="322"/>
      <c r="L68" s="323"/>
      <c r="M68" s="139"/>
      <c r="N68" s="140"/>
      <c r="O68" s="140"/>
      <c r="P68" s="140"/>
      <c r="Q68" s="141"/>
      <c r="R68" s="112"/>
      <c r="S68" s="112"/>
    </row>
    <row r="69" spans="1:19" s="114" customFormat="1" ht="5.25" customHeight="1">
      <c r="A69" s="341"/>
      <c r="B69" s="340"/>
      <c r="C69" s="112"/>
      <c r="D69" s="324" t="s">
        <v>96</v>
      </c>
      <c r="E69" s="325"/>
      <c r="F69" s="142">
        <f>Q10*Q14*(Q12-1)</f>
        <v>60</v>
      </c>
      <c r="G69" s="138">
        <f>K63-G63</f>
        <v>1.4133343029243406E-6</v>
      </c>
      <c r="H69" s="138">
        <f>G69/F69</f>
        <v>2.3555571715405677E-8</v>
      </c>
      <c r="I69" s="138"/>
      <c r="J69" s="138"/>
      <c r="K69" s="322" t="s">
        <v>97</v>
      </c>
      <c r="L69" s="323"/>
      <c r="M69" s="143">
        <f>Q10*Q14*(Q12-1)+(Q14-1)*(Q10-1)</f>
        <v>78</v>
      </c>
      <c r="N69" s="140">
        <f>K63-O62-K62+F62</f>
        <v>2.1420008806671831E-6</v>
      </c>
      <c r="O69" s="140">
        <f>N69/M69</f>
        <v>2.7461549752143373E-8</v>
      </c>
      <c r="P69" s="140"/>
      <c r="Q69" s="141"/>
      <c r="R69" s="112"/>
      <c r="S69" s="112"/>
    </row>
    <row r="70" spans="1:19" s="114" customFormat="1" ht="5.25" customHeight="1">
      <c r="A70" s="341"/>
      <c r="B70" s="340"/>
      <c r="C70" s="112"/>
      <c r="D70" s="135" t="s">
        <v>98</v>
      </c>
      <c r="E70" s="136"/>
      <c r="F70" s="142">
        <f>Q10*Q12*Q14-1</f>
        <v>89</v>
      </c>
      <c r="G70" s="138">
        <f>K63-F62</f>
        <v>3.3864622253076959E-4</v>
      </c>
      <c r="H70" s="138"/>
      <c r="I70" s="138"/>
      <c r="J70" s="138"/>
      <c r="K70" s="322" t="s">
        <v>23</v>
      </c>
      <c r="L70" s="323"/>
      <c r="M70" s="143">
        <f>F70</f>
        <v>89</v>
      </c>
      <c r="N70" s="140">
        <f>K63-F62</f>
        <v>3.3864622253076959E-4</v>
      </c>
      <c r="O70" s="140"/>
      <c r="P70" s="140"/>
      <c r="Q70" s="141"/>
      <c r="R70" s="112"/>
      <c r="S70" s="112"/>
    </row>
    <row r="71" spans="1:19" s="114" customFormat="1" ht="5.25" customHeight="1">
      <c r="A71" s="341"/>
      <c r="B71" s="340"/>
      <c r="C71" s="112"/>
      <c r="D71" s="351" t="s">
        <v>99</v>
      </c>
      <c r="E71" s="352"/>
      <c r="F71" s="352"/>
      <c r="G71" s="352"/>
      <c r="H71" s="352"/>
      <c r="I71" s="352"/>
      <c r="J71" s="352"/>
      <c r="K71" s="353" t="s">
        <v>100</v>
      </c>
      <c r="L71" s="354"/>
      <c r="M71" s="354"/>
      <c r="N71" s="354"/>
      <c r="O71" s="354"/>
      <c r="P71" s="354"/>
      <c r="Q71" s="355"/>
      <c r="R71" s="112"/>
      <c r="S71" s="112"/>
    </row>
    <row r="72" spans="1:19" s="114" customFormat="1" ht="5.25" customHeight="1">
      <c r="A72" s="341"/>
      <c r="B72" s="340"/>
      <c r="C72" s="112"/>
      <c r="D72" s="144" t="s">
        <v>85</v>
      </c>
      <c r="E72" s="145"/>
      <c r="F72" s="146" t="s">
        <v>101</v>
      </c>
      <c r="G72" s="146" t="s">
        <v>102</v>
      </c>
      <c r="H72" s="146" t="s">
        <v>103</v>
      </c>
      <c r="I72" s="146" t="s">
        <v>104</v>
      </c>
      <c r="J72" s="146" t="s">
        <v>105</v>
      </c>
      <c r="K72" s="147" t="s">
        <v>85</v>
      </c>
      <c r="L72" s="148"/>
      <c r="M72" s="148" t="s">
        <v>101</v>
      </c>
      <c r="N72" s="148" t="s">
        <v>102</v>
      </c>
      <c r="O72" s="148" t="s">
        <v>103</v>
      </c>
      <c r="P72" s="148" t="s">
        <v>104</v>
      </c>
      <c r="Q72" s="149" t="s">
        <v>105</v>
      </c>
      <c r="R72" s="112"/>
      <c r="S72" s="112"/>
    </row>
    <row r="73" spans="1:19" s="114" customFormat="1" ht="5.25" customHeight="1">
      <c r="A73" s="341"/>
      <c r="B73" s="340"/>
      <c r="C73" s="112"/>
      <c r="D73" s="324" t="s">
        <v>106</v>
      </c>
      <c r="E73" s="325"/>
      <c r="F73" s="138">
        <f>F74+F75</f>
        <v>2.919753999069346E-8</v>
      </c>
      <c r="G73" s="138">
        <f t="shared" ref="G73:G79" si="18">SQRT(F73)</f>
        <v>1.7087287669695697E-4</v>
      </c>
      <c r="H73" s="150">
        <f t="shared" ref="H73:H79" si="19">F73/$F$79</f>
        <v>6.9871623445118339E-3</v>
      </c>
      <c r="I73" s="151">
        <f t="shared" ref="I73:I79" si="20">G73/$G$79</f>
        <v>8.3589247780512022E-2</v>
      </c>
      <c r="J73" s="150">
        <f t="shared" ref="J73:J79" si="21">6*G73/($I$12-$I$14)</f>
        <v>2.5630931504543524E-2</v>
      </c>
      <c r="K73" s="322" t="s">
        <v>106</v>
      </c>
      <c r="L73" s="323"/>
      <c r="M73" s="140">
        <f>M74+M75</f>
        <v>2.7461549752143373E-8</v>
      </c>
      <c r="N73" s="140">
        <f>SQRT(M73)</f>
        <v>1.657152671063936E-4</v>
      </c>
      <c r="O73" s="152">
        <f>M73/$M$79</f>
        <v>6.5721835739438357E-3</v>
      </c>
      <c r="P73" s="153">
        <f>N73/$N$79</f>
        <v>8.1069005013900575E-2</v>
      </c>
      <c r="Q73" s="154">
        <f>6*N73/($I$12-$I$14)</f>
        <v>2.4857290065959017E-2</v>
      </c>
      <c r="R73" s="112"/>
      <c r="S73" s="112"/>
    </row>
    <row r="74" spans="1:19" s="114" customFormat="1" ht="5.25" customHeight="1">
      <c r="A74" s="341"/>
      <c r="B74" s="340"/>
      <c r="C74" s="112"/>
      <c r="D74" s="324" t="s">
        <v>107</v>
      </c>
      <c r="E74" s="325"/>
      <c r="F74" s="138">
        <f>H69</f>
        <v>2.3555571715405677E-8</v>
      </c>
      <c r="G74" s="138">
        <f t="shared" si="18"/>
        <v>1.5347824508836971E-4</v>
      </c>
      <c r="H74" s="150">
        <f t="shared" si="19"/>
        <v>5.6370024236901996E-3</v>
      </c>
      <c r="I74" s="151">
        <f t="shared" si="20"/>
        <v>7.507997351950918E-2</v>
      </c>
      <c r="J74" s="150">
        <f t="shared" si="21"/>
        <v>2.3021736763255436E-2</v>
      </c>
      <c r="K74" s="322" t="s">
        <v>108</v>
      </c>
      <c r="L74" s="323"/>
      <c r="M74" s="140">
        <f>O69</f>
        <v>2.7461549752143373E-8</v>
      </c>
      <c r="N74" s="140">
        <f>SQRT(M74)</f>
        <v>1.657152671063936E-4</v>
      </c>
      <c r="O74" s="152">
        <f>M74/$M$79</f>
        <v>6.5721835739438357E-3</v>
      </c>
      <c r="P74" s="153">
        <f>N74/$N$79</f>
        <v>8.1069005013900575E-2</v>
      </c>
      <c r="Q74" s="154">
        <f>6*N74/($I$12-$I$14)</f>
        <v>2.4857290065959017E-2</v>
      </c>
      <c r="R74" s="112"/>
      <c r="S74" s="112"/>
    </row>
    <row r="75" spans="1:19" s="114" customFormat="1" ht="5.25" customHeight="1">
      <c r="A75" s="341"/>
      <c r="B75" s="340"/>
      <c r="C75" s="112"/>
      <c r="D75" s="324" t="s">
        <v>109</v>
      </c>
      <c r="E75" s="325"/>
      <c r="F75" s="138">
        <f>F76+F77</f>
        <v>5.6419682752877831E-9</v>
      </c>
      <c r="G75" s="138">
        <f t="shared" si="18"/>
        <v>7.5113036653351887E-5</v>
      </c>
      <c r="H75" s="150">
        <f t="shared" si="19"/>
        <v>1.3501599208216339E-3</v>
      </c>
      <c r="I75" s="151">
        <f t="shared" si="20"/>
        <v>3.6744522324036737E-2</v>
      </c>
      <c r="J75" s="150">
        <f t="shared" si="21"/>
        <v>1.1266955498002773E-2</v>
      </c>
      <c r="K75" s="322" t="s">
        <v>110</v>
      </c>
      <c r="L75" s="323"/>
      <c r="M75" s="140">
        <f>IF(M76&gt;0,M76,0)</f>
        <v>0</v>
      </c>
      <c r="N75" s="140">
        <f>SQRT(M75)</f>
        <v>0</v>
      </c>
      <c r="O75" s="152">
        <f>M75/$M$79</f>
        <v>0</v>
      </c>
      <c r="P75" s="153">
        <f>N75/$N$79</f>
        <v>0</v>
      </c>
      <c r="Q75" s="154">
        <f>6*N75/($I$12-$I$14)</f>
        <v>0</v>
      </c>
      <c r="R75" s="112"/>
      <c r="S75" s="112"/>
    </row>
    <row r="76" spans="1:19" s="114" customFormat="1" ht="5.25" customHeight="1">
      <c r="A76" s="341"/>
      <c r="B76" s="340"/>
      <c r="C76" s="112"/>
      <c r="D76" s="324" t="s">
        <v>111</v>
      </c>
      <c r="E76" s="325"/>
      <c r="F76" s="138">
        <f>IF((H67-H68)/(Q14*Q12)&lt;0,0,(H67-H68)/(Q14*Q12))</f>
        <v>0</v>
      </c>
      <c r="G76" s="138">
        <f t="shared" si="18"/>
        <v>0</v>
      </c>
      <c r="H76" s="150">
        <f t="shared" si="19"/>
        <v>0</v>
      </c>
      <c r="I76" s="151">
        <f t="shared" si="20"/>
        <v>0</v>
      </c>
      <c r="J76" s="150">
        <f t="shared" si="21"/>
        <v>0</v>
      </c>
      <c r="K76" s="322" t="s">
        <v>112</v>
      </c>
      <c r="L76" s="323"/>
      <c r="M76" s="140">
        <f>IF((O67-O69)/(Q12*Q14)&lt;0,0,(O67-O69)/(Q12*Q14))</f>
        <v>0</v>
      </c>
      <c r="N76" s="140">
        <f>SQRT(M76)</f>
        <v>0</v>
      </c>
      <c r="O76" s="152">
        <f>M76/$M$79</f>
        <v>0</v>
      </c>
      <c r="P76" s="153">
        <f>N76/$N$79</f>
        <v>0</v>
      </c>
      <c r="Q76" s="154">
        <f>6*N76/($I$12-$I$14)</f>
        <v>0</v>
      </c>
      <c r="R76" s="112"/>
      <c r="S76" s="112"/>
    </row>
    <row r="77" spans="1:19" s="114" customFormat="1" ht="6" customHeight="1">
      <c r="A77" s="341"/>
      <c r="B77" s="340"/>
      <c r="C77" s="128"/>
      <c r="D77" s="324" t="s">
        <v>95</v>
      </c>
      <c r="E77" s="325"/>
      <c r="F77" s="138">
        <f>IF((H68-H69)/Q12&lt;0,0,(H68-H69)/Q12)</f>
        <v>5.6419682752877831E-9</v>
      </c>
      <c r="G77" s="138">
        <f t="shared" si="18"/>
        <v>7.5113036653351887E-5</v>
      </c>
      <c r="H77" s="150">
        <f t="shared" si="19"/>
        <v>1.3501599208216339E-3</v>
      </c>
      <c r="I77" s="151">
        <f t="shared" si="20"/>
        <v>3.6744522324036737E-2</v>
      </c>
      <c r="J77" s="150">
        <f t="shared" si="21"/>
        <v>1.1266955498002773E-2</v>
      </c>
      <c r="K77" s="322"/>
      <c r="L77" s="323"/>
      <c r="M77" s="140"/>
      <c r="N77" s="140"/>
      <c r="O77" s="152"/>
      <c r="P77" s="153"/>
      <c r="Q77" s="154"/>
      <c r="R77" s="112"/>
      <c r="S77" s="112"/>
    </row>
    <row r="78" spans="1:19" s="114" customFormat="1" ht="6" customHeight="1">
      <c r="A78" s="341"/>
      <c r="B78" s="340"/>
      <c r="C78" s="112"/>
      <c r="D78" s="324" t="s">
        <v>113</v>
      </c>
      <c r="E78" s="325"/>
      <c r="F78" s="138">
        <f>IF((H66-H68)/(Q10*Q12)&lt;0,0,(H66-H68)/(Q10*Q12))</f>
        <v>4.1495432064050284E-6</v>
      </c>
      <c r="G78" s="138">
        <f t="shared" si="18"/>
        <v>2.0370427600826225E-3</v>
      </c>
      <c r="H78" s="150">
        <f t="shared" si="19"/>
        <v>0.9930128376554882</v>
      </c>
      <c r="I78" s="151">
        <f t="shared" si="20"/>
        <v>0.99650029485970959</v>
      </c>
      <c r="J78" s="150">
        <f t="shared" si="21"/>
        <v>0.30555641401239308</v>
      </c>
      <c r="K78" s="326" t="s">
        <v>114</v>
      </c>
      <c r="L78" s="327"/>
      <c r="M78" s="155">
        <f>IF((O66-O69)/(Q10*Q12)&lt;0,0,(O66-O69)/(Q10*Q12))</f>
        <v>4.1509898649371524E-6</v>
      </c>
      <c r="N78" s="155">
        <f>SQRT(M78)</f>
        <v>2.0373978170541837E-3</v>
      </c>
      <c r="O78" s="156">
        <f>M78/$M$79</f>
        <v>0.99342781642605615</v>
      </c>
      <c r="P78" s="157">
        <f>N78/$N$79</f>
        <v>0.99670849119793103</v>
      </c>
      <c r="Q78" s="158">
        <f>6*N78/($I$12-$I$14)</f>
        <v>0.30560967255812727</v>
      </c>
      <c r="R78" s="112"/>
      <c r="S78" s="112"/>
    </row>
    <row r="79" spans="1:19" ht="6" customHeight="1" thickBot="1">
      <c r="A79" s="342"/>
      <c r="B79" s="343"/>
      <c r="C79" s="159"/>
      <c r="D79" s="311" t="s">
        <v>115</v>
      </c>
      <c r="E79" s="312"/>
      <c r="F79" s="160">
        <f>F78+F73</f>
        <v>4.1787407463957216E-6</v>
      </c>
      <c r="G79" s="160">
        <f t="shared" si="18"/>
        <v>2.0441968462933608E-3</v>
      </c>
      <c r="H79" s="161">
        <f t="shared" si="19"/>
        <v>1</v>
      </c>
      <c r="I79" s="162">
        <f t="shared" si="20"/>
        <v>1</v>
      </c>
      <c r="J79" s="161">
        <f t="shared" si="21"/>
        <v>0.30662952694400386</v>
      </c>
      <c r="K79" s="312" t="s">
        <v>115</v>
      </c>
      <c r="L79" s="312"/>
      <c r="M79" s="160">
        <f>M73+M78</f>
        <v>4.178451414689296E-6</v>
      </c>
      <c r="N79" s="160">
        <f>SQRT(M79)</f>
        <v>2.0441260760259618E-3</v>
      </c>
      <c r="O79" s="162">
        <f>M79/$M$79</f>
        <v>1</v>
      </c>
      <c r="P79" s="161">
        <f>N79/$N$79</f>
        <v>1</v>
      </c>
      <c r="Q79" s="163">
        <f>6*N79/($I$12-$I$14)</f>
        <v>0.30661891140389402</v>
      </c>
    </row>
    <row r="80" spans="1:19" ht="11.25" hidden="1" customHeight="1">
      <c r="A80" s="164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6"/>
    </row>
    <row r="81" spans="1:17" ht="11.25" hidden="1" customHeight="1">
      <c r="A81" s="164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6"/>
    </row>
    <row r="82" spans="1:17" ht="11.25" hidden="1" customHeight="1">
      <c r="A82" s="164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6"/>
    </row>
    <row r="83" spans="1:17" ht="11.25" hidden="1" customHeight="1">
      <c r="A83" s="164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6"/>
    </row>
    <row r="84" spans="1:17" ht="11.25" hidden="1" customHeight="1">
      <c r="A84" s="164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6"/>
    </row>
    <row r="85" spans="1:17" ht="11.25" hidden="1" customHeight="1">
      <c r="A85" s="164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6"/>
    </row>
    <row r="86" spans="1:17" ht="11.25" hidden="1" customHeight="1">
      <c r="A86" s="164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6"/>
    </row>
    <row r="87" spans="1:17" ht="11.25" hidden="1" customHeight="1">
      <c r="A87" s="164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6"/>
    </row>
    <row r="88" spans="1:17" ht="11.25" hidden="1" customHeight="1">
      <c r="A88" s="164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6"/>
    </row>
    <row r="89" spans="1:17" ht="11.25" hidden="1" customHeight="1">
      <c r="A89" s="164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6"/>
    </row>
    <row r="90" spans="1:17" ht="11.25" hidden="1" customHeight="1">
      <c r="A90" s="164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6"/>
    </row>
    <row r="91" spans="1:17" ht="11.25" hidden="1" customHeight="1">
      <c r="A91" s="164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6"/>
    </row>
    <row r="92" spans="1:17" ht="11.25" hidden="1" customHeight="1">
      <c r="A92" s="164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6"/>
    </row>
    <row r="93" spans="1:17" ht="11.25" hidden="1" customHeight="1">
      <c r="A93" s="164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6"/>
    </row>
    <row r="94" spans="1:17" ht="11.25" hidden="1" customHeight="1">
      <c r="A94" s="164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6"/>
    </row>
    <row r="95" spans="1:17" ht="11.25" hidden="1" customHeight="1">
      <c r="A95" s="164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6"/>
    </row>
    <row r="96" spans="1:17" ht="11.25" hidden="1" customHeight="1">
      <c r="A96" s="164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6"/>
    </row>
    <row r="97" spans="1:17" ht="11.25" hidden="1" customHeight="1">
      <c r="A97" s="164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6"/>
    </row>
    <row r="98" spans="1:17" ht="11.25" hidden="1" customHeight="1">
      <c r="A98" s="164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6"/>
    </row>
    <row r="99" spans="1:17" ht="11.25" hidden="1" customHeight="1">
      <c r="A99" s="164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6"/>
    </row>
    <row r="100" spans="1:17" ht="11.25" hidden="1" customHeight="1">
      <c r="A100" s="164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6"/>
    </row>
    <row r="101" spans="1:17" ht="11.25" hidden="1" customHeight="1">
      <c r="A101" s="164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6"/>
    </row>
    <row r="102" spans="1:17" ht="11.25" hidden="1" customHeight="1">
      <c r="A102" s="164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6"/>
    </row>
    <row r="103" spans="1:17" ht="11.25" hidden="1" customHeight="1">
      <c r="A103" s="164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6"/>
    </row>
    <row r="104" spans="1:17" ht="11.25" hidden="1" customHeight="1">
      <c r="A104" s="164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6"/>
    </row>
    <row r="105" spans="1:17" ht="11.25" hidden="1" customHeight="1">
      <c r="A105" s="164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6"/>
    </row>
    <row r="106" spans="1:17" ht="11.25" hidden="1" customHeight="1">
      <c r="A106" s="164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6"/>
    </row>
    <row r="107" spans="1:17" ht="11.25" hidden="1" customHeight="1">
      <c r="A107" s="164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6"/>
    </row>
    <row r="108" spans="1:17" ht="11.25" hidden="1" customHeight="1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6"/>
    </row>
    <row r="109" spans="1:17" ht="12" hidden="1" customHeight="1">
      <c r="A109" s="164"/>
      <c r="B109" s="165"/>
      <c r="C109" s="165"/>
      <c r="D109" s="167" t="s">
        <v>111</v>
      </c>
      <c r="E109" s="168"/>
      <c r="F109" s="169" t="e">
        <f>IF((#REF!-#REF!)/(#REF!*#REF!)&lt;0,0,(#REF!-#REF!)/(#REF!*#REF!))</f>
        <v>#REF!</v>
      </c>
      <c r="G109" s="169" t="e">
        <f>SQRT(F109)</f>
        <v>#REF!</v>
      </c>
      <c r="H109" s="170" t="e">
        <f>F109/F$49*100</f>
        <v>#REF!</v>
      </c>
      <c r="I109" s="170"/>
      <c r="J109" s="171" t="e">
        <f>IF(OR(#REF!="",#REF!=""),"",5.15*SQRT(F109)/(O$47-O$48)*100)</f>
        <v>#REF!</v>
      </c>
      <c r="K109" s="165"/>
      <c r="L109" s="165"/>
      <c r="M109" s="165"/>
      <c r="N109" s="165"/>
      <c r="O109" s="165"/>
      <c r="P109" s="165"/>
      <c r="Q109" s="166"/>
    </row>
    <row r="110" spans="1:17" ht="12" hidden="1" customHeight="1">
      <c r="A110" s="164"/>
      <c r="B110" s="165"/>
      <c r="C110" s="165"/>
      <c r="D110" s="167"/>
      <c r="E110" s="168"/>
      <c r="F110" s="169"/>
      <c r="G110" s="169"/>
      <c r="H110" s="170"/>
      <c r="I110" s="170"/>
      <c r="J110" s="171"/>
      <c r="K110" s="165"/>
      <c r="L110" s="165"/>
      <c r="M110" s="165"/>
      <c r="N110" s="165"/>
      <c r="O110" s="165"/>
      <c r="P110" s="165"/>
      <c r="Q110" s="166"/>
    </row>
    <row r="111" spans="1:17" ht="12" hidden="1" customHeight="1">
      <c r="A111" s="164"/>
      <c r="B111" s="165"/>
      <c r="C111" s="165"/>
      <c r="D111" s="167" t="s">
        <v>113</v>
      </c>
      <c r="E111" s="168"/>
      <c r="F111" s="169" t="e">
        <f>IF((#REF!-#REF!)/(#REF!*#REF!)&lt;0,0,(#REF!-#REF!)/(#REF!*#REF!))</f>
        <v>#REF!</v>
      </c>
      <c r="G111" s="169" t="e">
        <f>SQRT(F111)</f>
        <v>#REF!</v>
      </c>
      <c r="H111" s="170" t="e">
        <f>F111/F$49*100</f>
        <v>#REF!</v>
      </c>
      <c r="I111" s="170"/>
      <c r="J111" s="171" t="e">
        <f>IF(OR(#REF!="",#REF!=""),"",5.15*SQRT(F111)/(O$47-O$48)*100)</f>
        <v>#REF!</v>
      </c>
      <c r="K111" s="165"/>
      <c r="L111" s="165"/>
      <c r="M111" s="165"/>
      <c r="N111" s="165"/>
      <c r="O111" s="165"/>
      <c r="P111" s="165"/>
      <c r="Q111" s="166"/>
    </row>
    <row r="112" spans="1:17" ht="12" hidden="1" customHeight="1">
      <c r="A112" s="164"/>
      <c r="B112" s="165"/>
      <c r="C112" s="165"/>
      <c r="D112" s="172" t="s">
        <v>116</v>
      </c>
      <c r="E112" s="173"/>
      <c r="F112" s="169" t="e">
        <f>#REF!+F111</f>
        <v>#REF!</v>
      </c>
      <c r="G112" s="174" t="e">
        <f>SQRT(F112)</f>
        <v>#REF!</v>
      </c>
      <c r="H112" s="175" t="e">
        <f>F112/F$49*100</f>
        <v>#REF!</v>
      </c>
      <c r="I112" s="175"/>
      <c r="J112" s="176" t="e">
        <f>IF(OR(#REF!="",#REF!=""),"",5.15*SQRT(F112)/(O$47-O$48)*100)</f>
        <v>#REF!</v>
      </c>
      <c r="K112" s="165"/>
      <c r="L112" s="165"/>
      <c r="M112" s="165"/>
      <c r="N112" s="165"/>
      <c r="O112" s="165"/>
      <c r="P112" s="165"/>
      <c r="Q112" s="166"/>
    </row>
    <row r="113" spans="1:19" ht="18" customHeight="1" thickBot="1">
      <c r="A113" s="164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6"/>
    </row>
    <row r="114" spans="1:19" s="3" customFormat="1" ht="15" customHeight="1">
      <c r="A114" s="328"/>
      <c r="B114" s="329"/>
      <c r="C114" s="329"/>
      <c r="D114" s="329"/>
      <c r="E114" s="329"/>
      <c r="F114" s="329"/>
      <c r="G114" s="329"/>
      <c r="H114" s="329"/>
      <c r="I114" s="329"/>
      <c r="J114" s="329"/>
      <c r="K114" s="329"/>
      <c r="L114" s="329"/>
      <c r="M114" s="329"/>
      <c r="N114" s="329"/>
      <c r="O114" s="329"/>
      <c r="P114" s="329"/>
      <c r="Q114" s="330"/>
      <c r="R114" s="26"/>
      <c r="S114" s="2"/>
    </row>
    <row r="115" spans="1:19" s="3" customFormat="1" ht="13.5" customHeight="1">
      <c r="A115" s="331" t="s">
        <v>117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32"/>
      <c r="M115" s="332"/>
      <c r="N115" s="332"/>
      <c r="O115" s="332"/>
      <c r="P115" s="332"/>
      <c r="Q115" s="333"/>
      <c r="R115" s="26"/>
      <c r="S115" s="2"/>
    </row>
    <row r="116" spans="1:19" s="3" customFormat="1" ht="3" customHeight="1">
      <c r="A116" s="242"/>
      <c r="B116" s="243"/>
      <c r="C116" s="243"/>
      <c r="D116" s="243"/>
      <c r="E116" s="243"/>
      <c r="F116" s="243"/>
      <c r="G116" s="243"/>
      <c r="H116" s="243"/>
      <c r="I116" s="243"/>
      <c r="J116" s="4"/>
      <c r="K116" s="4"/>
      <c r="L116" s="4"/>
      <c r="M116" s="4"/>
      <c r="N116" s="4"/>
      <c r="O116" s="4"/>
      <c r="P116" s="5"/>
      <c r="Q116" s="6"/>
      <c r="R116" s="26"/>
      <c r="S116" s="2"/>
    </row>
    <row r="117" spans="1:19" s="3" customFormat="1" ht="11.25" customHeight="1">
      <c r="A117" s="334"/>
      <c r="B117" s="335"/>
      <c r="C117" s="335"/>
      <c r="D117" s="335"/>
      <c r="E117" s="243"/>
      <c r="F117" s="13"/>
      <c r="G117" s="13"/>
      <c r="H117" s="13"/>
      <c r="I117" s="243"/>
      <c r="J117" s="13"/>
      <c r="K117" s="13"/>
      <c r="L117" s="13"/>
      <c r="M117" s="336" t="str">
        <f>IF(L5="","",L5)</f>
        <v>Report NO.</v>
      </c>
      <c r="N117" s="336"/>
      <c r="O117" s="336"/>
      <c r="P117" s="337" t="str">
        <f>IF(P5="","",P5)</f>
        <v/>
      </c>
      <c r="Q117" s="338"/>
      <c r="R117" s="26"/>
      <c r="S117" s="2"/>
    </row>
    <row r="118" spans="1:19" ht="3" customHeight="1" thickBot="1">
      <c r="A118" s="177"/>
      <c r="B118" s="159"/>
      <c r="C118" s="159"/>
      <c r="D118" s="9"/>
      <c r="E118" s="9"/>
      <c r="F118" s="159"/>
      <c r="G118" s="159"/>
      <c r="H118" s="159"/>
      <c r="I118" s="9"/>
      <c r="J118" s="159"/>
      <c r="K118" s="159"/>
      <c r="L118" s="159"/>
      <c r="M118" s="159"/>
      <c r="N118" s="159"/>
      <c r="O118" s="159"/>
      <c r="P118" s="159"/>
      <c r="Q118" s="178"/>
    </row>
    <row r="119" spans="1:19" ht="2.25" customHeight="1">
      <c r="A119" s="179"/>
      <c r="B119" s="180"/>
      <c r="C119" s="180"/>
      <c r="D119" s="19"/>
      <c r="E119" s="19"/>
      <c r="F119" s="180"/>
      <c r="G119" s="180"/>
      <c r="H119" s="180"/>
      <c r="I119" s="19"/>
      <c r="J119" s="180"/>
      <c r="K119" s="180"/>
      <c r="L119" s="180"/>
      <c r="M119" s="180"/>
      <c r="N119" s="180"/>
      <c r="O119" s="180"/>
      <c r="P119" s="180"/>
      <c r="Q119" s="181"/>
    </row>
    <row r="120" spans="1:19" ht="19.5" customHeight="1">
      <c r="A120" s="356" t="s">
        <v>118</v>
      </c>
      <c r="B120" s="357"/>
      <c r="C120" s="357"/>
      <c r="D120" s="358"/>
      <c r="E120" s="359" t="str">
        <f>E8</f>
        <v xml:space="preserve">OMM </v>
      </c>
      <c r="F120" s="360"/>
      <c r="G120" s="361" t="s">
        <v>5</v>
      </c>
      <c r="H120" s="362"/>
      <c r="I120" s="359" t="str">
        <f>I8</f>
        <v>7CVCD</v>
      </c>
      <c r="J120" s="360"/>
      <c r="K120" s="363" t="s">
        <v>119</v>
      </c>
      <c r="L120" s="358"/>
      <c r="M120" s="364" t="str">
        <f>M8</f>
        <v>71539</v>
      </c>
      <c r="N120" s="365"/>
      <c r="O120" s="366" t="s">
        <v>7</v>
      </c>
      <c r="P120" s="367"/>
      <c r="Q120" s="182">
        <f>Q8</f>
        <v>44533</v>
      </c>
    </row>
    <row r="121" spans="1:19" ht="3" customHeight="1">
      <c r="A121" s="183"/>
      <c r="B121" s="241"/>
      <c r="C121" s="184"/>
      <c r="D121" s="184"/>
      <c r="E121" s="185"/>
      <c r="F121" s="185"/>
      <c r="G121" s="241"/>
      <c r="H121" s="241"/>
      <c r="I121" s="185"/>
      <c r="J121" s="185"/>
      <c r="K121" s="241"/>
      <c r="L121" s="241"/>
      <c r="M121" s="186"/>
      <c r="N121" s="186"/>
      <c r="O121" s="185"/>
      <c r="P121" s="187"/>
      <c r="Q121" s="188"/>
    </row>
    <row r="122" spans="1:19" ht="25.5" customHeight="1">
      <c r="A122" s="356" t="s">
        <v>8</v>
      </c>
      <c r="B122" s="357"/>
      <c r="C122" s="357"/>
      <c r="D122" s="358"/>
      <c r="E122" s="371" t="str">
        <f>E10</f>
        <v>MOPT999</v>
      </c>
      <c r="F122" s="360"/>
      <c r="G122" s="361" t="s">
        <v>120</v>
      </c>
      <c r="H122" s="358"/>
      <c r="I122" s="371" t="str">
        <f>I10</f>
        <v>821-03714-04</v>
      </c>
      <c r="J122" s="360"/>
      <c r="K122" s="363" t="s">
        <v>121</v>
      </c>
      <c r="L122" s="362"/>
      <c r="M122" s="364" t="str">
        <f>M10</f>
        <v>75762</v>
      </c>
      <c r="N122" s="365"/>
      <c r="O122" s="372" t="s">
        <v>11</v>
      </c>
      <c r="P122" s="373"/>
      <c r="Q122" s="189">
        <f>Q10</f>
        <v>3</v>
      </c>
    </row>
    <row r="123" spans="1:19" ht="3" customHeight="1">
      <c r="A123" s="368"/>
      <c r="B123" s="357"/>
      <c r="C123" s="357"/>
      <c r="D123" s="357"/>
      <c r="E123" s="185"/>
      <c r="F123" s="185"/>
      <c r="G123" s="241"/>
      <c r="H123" s="241"/>
      <c r="I123" s="185"/>
      <c r="J123" s="185"/>
      <c r="K123" s="241"/>
      <c r="L123" s="241"/>
      <c r="M123" s="186"/>
      <c r="N123" s="186"/>
      <c r="O123" s="185"/>
      <c r="P123" s="190"/>
      <c r="Q123" s="191"/>
    </row>
    <row r="124" spans="1:19" ht="24" customHeight="1">
      <c r="A124" s="356" t="s">
        <v>122</v>
      </c>
      <c r="B124" s="357"/>
      <c r="C124" s="357"/>
      <c r="D124" s="358"/>
      <c r="E124" s="371" t="str">
        <f>E12</f>
        <v>FAI 45</v>
      </c>
      <c r="F124" s="360"/>
      <c r="G124" s="361" t="s">
        <v>123</v>
      </c>
      <c r="H124" s="358"/>
      <c r="I124" s="192">
        <f>I12</f>
        <v>3.32</v>
      </c>
      <c r="J124" s="193"/>
      <c r="K124" s="374" t="s">
        <v>124</v>
      </c>
      <c r="L124" s="362"/>
      <c r="M124" s="364" t="str">
        <f>M12</f>
        <v>71751</v>
      </c>
      <c r="N124" s="365"/>
      <c r="O124" s="372" t="s">
        <v>15</v>
      </c>
      <c r="P124" s="373"/>
      <c r="Q124" s="189">
        <f>Q12</f>
        <v>3</v>
      </c>
    </row>
    <row r="125" spans="1:19" ht="3" customHeight="1">
      <c r="A125" s="368"/>
      <c r="B125" s="357"/>
      <c r="C125" s="357"/>
      <c r="D125" s="357"/>
      <c r="E125" s="185"/>
      <c r="F125" s="185"/>
      <c r="G125" s="241"/>
      <c r="H125" s="241"/>
      <c r="I125" s="185"/>
      <c r="J125" s="185"/>
      <c r="K125" s="184"/>
      <c r="L125" s="241"/>
      <c r="M125" s="185"/>
      <c r="N125" s="185"/>
      <c r="O125" s="185"/>
      <c r="P125" s="190"/>
      <c r="Q125" s="191"/>
    </row>
    <row r="126" spans="1:19" ht="24.75" customHeight="1">
      <c r="A126" s="356" t="s">
        <v>16</v>
      </c>
      <c r="B126" s="357"/>
      <c r="C126" s="357"/>
      <c r="D126" s="357"/>
      <c r="E126" s="364" t="str">
        <f>E14</f>
        <v>mm</v>
      </c>
      <c r="F126" s="365"/>
      <c r="G126" s="369" t="s">
        <v>125</v>
      </c>
      <c r="H126" s="357"/>
      <c r="I126" s="192">
        <f>I14</f>
        <v>3.28</v>
      </c>
      <c r="J126" s="370" t="s">
        <v>126</v>
      </c>
      <c r="K126" s="370"/>
      <c r="L126" s="370"/>
      <c r="M126" s="371">
        <f>M14</f>
        <v>2.0441968462933608E-3</v>
      </c>
      <c r="N126" s="360"/>
      <c r="O126" s="375" t="s">
        <v>19</v>
      </c>
      <c r="P126" s="376"/>
      <c r="Q126" s="194">
        <f>Q14</f>
        <v>10</v>
      </c>
    </row>
    <row r="127" spans="1:19" ht="2.25" customHeight="1" thickBot="1">
      <c r="A127" s="195"/>
      <c r="B127" s="196"/>
      <c r="C127" s="196"/>
      <c r="D127" s="196"/>
      <c r="E127" s="197"/>
      <c r="F127" s="197"/>
      <c r="G127" s="196"/>
      <c r="H127" s="196"/>
      <c r="I127" s="197"/>
      <c r="J127" s="197"/>
      <c r="K127" s="198"/>
      <c r="L127" s="198"/>
      <c r="M127" s="197"/>
      <c r="N127" s="197"/>
      <c r="O127" s="197"/>
      <c r="P127" s="198"/>
      <c r="Q127" s="199"/>
    </row>
    <row r="128" spans="1:19" ht="3" customHeight="1">
      <c r="A128" s="200"/>
      <c r="B128" s="201"/>
      <c r="C128" s="201"/>
      <c r="D128" s="201"/>
      <c r="E128" s="202"/>
      <c r="F128" s="202"/>
      <c r="G128" s="201"/>
      <c r="H128" s="201"/>
      <c r="I128" s="202"/>
      <c r="J128" s="202"/>
      <c r="K128" s="203"/>
      <c r="L128" s="203"/>
      <c r="M128" s="202"/>
      <c r="N128" s="202"/>
      <c r="O128" s="202"/>
      <c r="P128" s="203"/>
      <c r="Q128" s="204"/>
    </row>
    <row r="129" spans="1:17" ht="34.5" customHeight="1">
      <c r="A129" s="183"/>
      <c r="B129" s="377" t="s">
        <v>127</v>
      </c>
      <c r="C129" s="378"/>
      <c r="D129" s="378"/>
      <c r="E129" s="205" t="str">
        <f>IF(J68&gt;=K146,"不包含without","包含With")</f>
        <v>包含With</v>
      </c>
      <c r="F129" s="379" t="s">
        <v>128</v>
      </c>
      <c r="G129" s="380"/>
      <c r="H129" s="380"/>
      <c r="I129" s="168"/>
      <c r="J129" s="184"/>
      <c r="K129" s="184"/>
      <c r="L129" s="184"/>
      <c r="M129" s="184"/>
      <c r="N129" s="206"/>
      <c r="O129" s="206"/>
      <c r="P129" s="184"/>
      <c r="Q129" s="166"/>
    </row>
    <row r="130" spans="1:17" s="210" customFormat="1" ht="36" customHeight="1">
      <c r="A130" s="207"/>
      <c r="B130" s="381" t="s">
        <v>85</v>
      </c>
      <c r="C130" s="381"/>
      <c r="D130" s="381"/>
      <c r="E130" s="381"/>
      <c r="F130" s="381" t="s">
        <v>129</v>
      </c>
      <c r="G130" s="381"/>
      <c r="H130" s="381" t="s">
        <v>130</v>
      </c>
      <c r="I130" s="381"/>
      <c r="J130" s="381" t="s">
        <v>131</v>
      </c>
      <c r="K130" s="381"/>
      <c r="L130" s="381" t="s">
        <v>132</v>
      </c>
      <c r="M130" s="381"/>
      <c r="N130" s="382" t="s">
        <v>133</v>
      </c>
      <c r="O130" s="383"/>
      <c r="P130" s="208"/>
      <c r="Q130" s="209"/>
    </row>
    <row r="131" spans="1:17" ht="18" customHeight="1">
      <c r="A131" s="183"/>
      <c r="B131" s="388" t="s">
        <v>91</v>
      </c>
      <c r="C131" s="388"/>
      <c r="D131" s="388"/>
      <c r="E131" s="388"/>
      <c r="F131" s="389">
        <f>IF($K$146&gt;$O$146,F66,M66)</f>
        <v>9</v>
      </c>
      <c r="G131" s="389"/>
      <c r="H131" s="390">
        <f>IF($K$146&gt;$O$146,G66,N66)</f>
        <v>3.3647733300767868E-4</v>
      </c>
      <c r="I131" s="390"/>
      <c r="J131" s="390">
        <f>IF($K$146&gt;$O$146,H66,O66)</f>
        <v>3.7386370334186519E-5</v>
      </c>
      <c r="K131" s="390"/>
      <c r="L131" s="390">
        <f>IF($K$146&gt;$O$146,I66,P66)</f>
        <v>923.54265527031396</v>
      </c>
      <c r="M131" s="390"/>
      <c r="N131" s="384"/>
      <c r="O131" s="385"/>
      <c r="P131" s="184"/>
      <c r="Q131" s="166"/>
    </row>
    <row r="132" spans="1:17" ht="18" customHeight="1">
      <c r="A132" s="183"/>
      <c r="B132" s="388" t="s">
        <v>93</v>
      </c>
      <c r="C132" s="388"/>
      <c r="D132" s="388"/>
      <c r="E132" s="388"/>
      <c r="F132" s="389">
        <f>IF($K$146&gt;$O$146,F67,M67)</f>
        <v>2</v>
      </c>
      <c r="G132" s="389"/>
      <c r="H132" s="390">
        <f>IF($K$146&gt;$O$146,G67,N67)</f>
        <v>2.6888642423728015E-8</v>
      </c>
      <c r="I132" s="390"/>
      <c r="J132" s="390">
        <f>IF($K$146&gt;$O$146,H67,O67)</f>
        <v>1.3444321211864008E-8</v>
      </c>
      <c r="K132" s="390"/>
      <c r="L132" s="390">
        <f>IF($K$146&gt;$O$146,I67,P67)</f>
        <v>0.33211044558016883</v>
      </c>
      <c r="M132" s="390"/>
      <c r="N132" s="386"/>
      <c r="O132" s="387"/>
      <c r="P132" s="184"/>
      <c r="Q132" s="166"/>
    </row>
    <row r="133" spans="1:17" ht="18" customHeight="1">
      <c r="A133" s="183"/>
      <c r="B133" s="394" t="s">
        <v>134</v>
      </c>
      <c r="C133" s="395"/>
      <c r="D133" s="395"/>
      <c r="E133" s="396"/>
      <c r="F133" s="389">
        <f>IF($K$146&gt;$O$146,F68,M68)</f>
        <v>18</v>
      </c>
      <c r="G133" s="389"/>
      <c r="H133" s="390">
        <f>IF($K$146&gt;$O$146,G68,N68)</f>
        <v>7.2866657774284249E-7</v>
      </c>
      <c r="I133" s="390"/>
      <c r="J133" s="390">
        <f>IF($K$146&gt;$O$146,H68,O68)</f>
        <v>4.0481476541269025E-8</v>
      </c>
      <c r="K133" s="390"/>
      <c r="L133" s="390">
        <f>IF($K$146&gt;$O$146,I68,P68)</f>
        <v>1.7185520704128598</v>
      </c>
      <c r="M133" s="393"/>
      <c r="N133" s="211"/>
      <c r="O133" s="212"/>
      <c r="P133" s="184"/>
      <c r="Q133" s="166"/>
    </row>
    <row r="134" spans="1:17" ht="18" customHeight="1">
      <c r="A134" s="183"/>
      <c r="B134" s="388" t="s">
        <v>118</v>
      </c>
      <c r="C134" s="388"/>
      <c r="D134" s="388"/>
      <c r="E134" s="388"/>
      <c r="F134" s="389">
        <f>IF($K$146&gt;$O$146,F69,M69)</f>
        <v>60</v>
      </c>
      <c r="G134" s="389"/>
      <c r="H134" s="390">
        <f>IF($K$146&gt;$O$146,G69,N69)</f>
        <v>1.4133343029243406E-6</v>
      </c>
      <c r="I134" s="390"/>
      <c r="J134" s="390">
        <f>IF($K$146&gt;$O$146,H69,O69)</f>
        <v>2.3555571715405677E-8</v>
      </c>
      <c r="K134" s="390"/>
      <c r="L134" s="390"/>
      <c r="M134" s="393"/>
      <c r="N134" s="391">
        <f>ROUNDDOWN(1.41*H143/H138,0)</f>
        <v>16</v>
      </c>
      <c r="O134" s="392"/>
      <c r="P134" s="184"/>
      <c r="Q134" s="166"/>
    </row>
    <row r="135" spans="1:17" ht="18" customHeight="1">
      <c r="A135" s="183"/>
      <c r="B135" s="388" t="s">
        <v>98</v>
      </c>
      <c r="C135" s="388"/>
      <c r="D135" s="388"/>
      <c r="E135" s="388"/>
      <c r="F135" s="389">
        <f>IF($K$146&gt;$O$146,F70,M70)</f>
        <v>89</v>
      </c>
      <c r="G135" s="389"/>
      <c r="H135" s="390">
        <f>IF($K$146&gt;$O$146,G70,N70)</f>
        <v>3.3864622253076959E-4</v>
      </c>
      <c r="I135" s="390"/>
      <c r="J135" s="390"/>
      <c r="K135" s="390"/>
      <c r="L135" s="390"/>
      <c r="M135" s="393"/>
      <c r="N135" s="213"/>
      <c r="O135" s="214"/>
      <c r="P135" s="184"/>
      <c r="Q135" s="166"/>
    </row>
    <row r="136" spans="1:17" ht="1.5" customHeight="1">
      <c r="A136" s="183"/>
      <c r="B136" s="215"/>
      <c r="C136" s="215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184"/>
      <c r="Q136" s="166"/>
    </row>
    <row r="137" spans="1:17" s="26" customFormat="1" ht="33" customHeight="1" thickBot="1">
      <c r="A137" s="183"/>
      <c r="B137" s="401" t="s">
        <v>85</v>
      </c>
      <c r="C137" s="401"/>
      <c r="D137" s="401"/>
      <c r="E137" s="401"/>
      <c r="F137" s="402" t="s">
        <v>135</v>
      </c>
      <c r="G137" s="403"/>
      <c r="H137" s="401" t="s">
        <v>102</v>
      </c>
      <c r="I137" s="404"/>
      <c r="J137" s="405" t="s">
        <v>136</v>
      </c>
      <c r="K137" s="406"/>
      <c r="L137" s="407" t="s">
        <v>137</v>
      </c>
      <c r="M137" s="408"/>
      <c r="N137" s="408" t="s">
        <v>105</v>
      </c>
      <c r="O137" s="408"/>
      <c r="P137" s="216" t="s">
        <v>138</v>
      </c>
      <c r="Q137" s="217"/>
    </row>
    <row r="138" spans="1:17" ht="16.5" customHeight="1" thickBot="1">
      <c r="A138" s="183"/>
      <c r="B138" s="397" t="s">
        <v>139</v>
      </c>
      <c r="C138" s="397"/>
      <c r="D138" s="397"/>
      <c r="E138" s="397"/>
      <c r="F138" s="390">
        <f>IF($K$146&gt;$O$146,F73,M73)</f>
        <v>2.919753999069346E-8</v>
      </c>
      <c r="G138" s="390"/>
      <c r="H138" s="390">
        <f>IF($K$146&gt;$O$146,G73,N73)</f>
        <v>1.7087287669695697E-4</v>
      </c>
      <c r="I138" s="393"/>
      <c r="J138" s="398">
        <f>IF($K$146&gt;$O$146,H73,O73)</f>
        <v>6.9871623445118339E-3</v>
      </c>
      <c r="K138" s="399"/>
      <c r="L138" s="399">
        <f>IF($K$146&gt;$O$146,I73,P73)</f>
        <v>8.3589247780512022E-2</v>
      </c>
      <c r="M138" s="399"/>
      <c r="N138" s="399">
        <f>IF($K$146&gt;$O$146,J73,Q73)</f>
        <v>2.5630931504543524E-2</v>
      </c>
      <c r="O138" s="400"/>
      <c r="P138" s="218"/>
      <c r="Q138" s="217" t="s">
        <v>140</v>
      </c>
    </row>
    <row r="139" spans="1:17" ht="16.5" customHeight="1">
      <c r="A139" s="183"/>
      <c r="B139" s="397" t="s">
        <v>96</v>
      </c>
      <c r="C139" s="397"/>
      <c r="D139" s="397"/>
      <c r="E139" s="397"/>
      <c r="F139" s="390">
        <f>IF($K$146&gt;$O$146,F74,M74)</f>
        <v>2.3555571715405677E-8</v>
      </c>
      <c r="G139" s="390"/>
      <c r="H139" s="390">
        <f>IF($K$146&gt;$O$146,G74,N74)</f>
        <v>1.5347824508836971E-4</v>
      </c>
      <c r="I139" s="390"/>
      <c r="J139" s="411">
        <f>IF($K$146&gt;$O$146,H74,O74)</f>
        <v>5.6370024236901996E-3</v>
      </c>
      <c r="K139" s="411"/>
      <c r="L139" s="411">
        <f>IF($K$146&gt;$O$146,I74,P74)</f>
        <v>7.507997351950918E-2</v>
      </c>
      <c r="M139" s="411"/>
      <c r="N139" s="411">
        <f>IF($K$146&gt;$O$146,J74,Q74)</f>
        <v>2.3021736763255436E-2</v>
      </c>
      <c r="O139" s="411"/>
      <c r="P139" s="218"/>
      <c r="Q139" s="217" t="s">
        <v>141</v>
      </c>
    </row>
    <row r="140" spans="1:17" ht="16.5" customHeight="1">
      <c r="A140" s="183"/>
      <c r="B140" s="409" t="s">
        <v>142</v>
      </c>
      <c r="C140" s="409"/>
      <c r="D140" s="409"/>
      <c r="E140" s="409"/>
      <c r="F140" s="390">
        <f>IF($K$146&gt;$O$146,F75,M75)</f>
        <v>5.6419682752877831E-9</v>
      </c>
      <c r="G140" s="390"/>
      <c r="H140" s="390">
        <f>IF($K$146&gt;$O$146,G75,N75)</f>
        <v>7.5113036653351887E-5</v>
      </c>
      <c r="I140" s="390"/>
      <c r="J140" s="410">
        <f>IF($K$146&gt;$O$146,H75,O75)</f>
        <v>1.3501599208216339E-3</v>
      </c>
      <c r="K140" s="410"/>
      <c r="L140" s="410">
        <f>IF($K$146&gt;$O$146,I75,P75)</f>
        <v>3.6744522324036737E-2</v>
      </c>
      <c r="M140" s="410"/>
      <c r="N140" s="410">
        <f>IF($K$146&gt;$O$146,J75,Q75)</f>
        <v>1.1266955498002773E-2</v>
      </c>
      <c r="O140" s="410"/>
      <c r="P140" s="218"/>
      <c r="Q140" s="217" t="s">
        <v>143</v>
      </c>
    </row>
    <row r="141" spans="1:17" ht="16.5" customHeight="1">
      <c r="A141" s="183"/>
      <c r="B141" s="409" t="s">
        <v>144</v>
      </c>
      <c r="C141" s="409"/>
      <c r="D141" s="409"/>
      <c r="E141" s="409"/>
      <c r="F141" s="390">
        <f>IF($K$146&gt;$O$146,F76,M76)</f>
        <v>0</v>
      </c>
      <c r="G141" s="390"/>
      <c r="H141" s="390">
        <f>IF($K$146&gt;$O$146,G76,N76)</f>
        <v>0</v>
      </c>
      <c r="I141" s="390"/>
      <c r="J141" s="410">
        <f>IF($K$146&gt;$O$146,H76,O76)</f>
        <v>0</v>
      </c>
      <c r="K141" s="410"/>
      <c r="L141" s="410">
        <f>IF($K$146&gt;$O$146,I76,P76)</f>
        <v>0</v>
      </c>
      <c r="M141" s="410"/>
      <c r="N141" s="410">
        <f>IF($K$146&gt;$O$146,J76,Q76)</f>
        <v>0</v>
      </c>
      <c r="O141" s="410"/>
      <c r="P141" s="218"/>
      <c r="Q141" s="217" t="s">
        <v>145</v>
      </c>
    </row>
    <row r="142" spans="1:17" ht="16.5" customHeight="1">
      <c r="A142" s="183"/>
      <c r="B142" s="412" t="s">
        <v>146</v>
      </c>
      <c r="C142" s="413"/>
      <c r="D142" s="413"/>
      <c r="E142" s="414"/>
      <c r="F142" s="415">
        <v>0</v>
      </c>
      <c r="G142" s="415"/>
      <c r="H142" s="415">
        <v>0</v>
      </c>
      <c r="I142" s="415"/>
      <c r="J142" s="415">
        <v>0</v>
      </c>
      <c r="K142" s="415"/>
      <c r="L142" s="415">
        <v>0</v>
      </c>
      <c r="M142" s="415"/>
      <c r="N142" s="415">
        <v>0</v>
      </c>
      <c r="O142" s="415"/>
      <c r="P142" s="218"/>
      <c r="Q142" s="217" t="s">
        <v>147</v>
      </c>
    </row>
    <row r="143" spans="1:17" ht="16.5" customHeight="1">
      <c r="A143" s="183"/>
      <c r="B143" s="397" t="s">
        <v>148</v>
      </c>
      <c r="C143" s="397"/>
      <c r="D143" s="397"/>
      <c r="E143" s="397"/>
      <c r="F143" s="390">
        <f>IF($K$146&gt;$O$146,F78,M78)</f>
        <v>4.1495432064050284E-6</v>
      </c>
      <c r="G143" s="390"/>
      <c r="H143" s="390">
        <f>IF($K$146&gt;$O$146,G78,N78)</f>
        <v>2.0370427600826225E-3</v>
      </c>
      <c r="I143" s="390"/>
      <c r="J143" s="410">
        <f>IF($K$146&gt;$O$146,H78,O78)</f>
        <v>0.9930128376554882</v>
      </c>
      <c r="K143" s="410"/>
      <c r="L143" s="410">
        <f>IF($K$146&gt;$O$146,I78,P78)</f>
        <v>0.99650029485970959</v>
      </c>
      <c r="M143" s="410"/>
      <c r="N143" s="410">
        <f>IF($K$146&gt;$O$146,J78,Q78)</f>
        <v>0.30555641401239308</v>
      </c>
      <c r="O143" s="410"/>
      <c r="P143" s="218"/>
      <c r="Q143" s="217" t="s">
        <v>149</v>
      </c>
    </row>
    <row r="144" spans="1:17" ht="16.5" customHeight="1">
      <c r="A144" s="183"/>
      <c r="B144" s="409" t="s">
        <v>116</v>
      </c>
      <c r="C144" s="409"/>
      <c r="D144" s="409"/>
      <c r="E144" s="409"/>
      <c r="F144" s="390">
        <f>IF($K$146&gt;$O$146,F79,M79)</f>
        <v>4.1787407463957216E-6</v>
      </c>
      <c r="G144" s="390"/>
      <c r="H144" s="390">
        <f>IF($K$146&gt;$O$146,G79,N79)</f>
        <v>2.0441968462933608E-3</v>
      </c>
      <c r="I144" s="390"/>
      <c r="J144" s="410">
        <f>IF($K$146&gt;$O$146,H79,O79)</f>
        <v>1</v>
      </c>
      <c r="K144" s="410"/>
      <c r="L144" s="410">
        <f>IF($K$146&gt;$O$146,I79,P79)</f>
        <v>1</v>
      </c>
      <c r="M144" s="410"/>
      <c r="N144" s="410">
        <f>IF($K$146&gt;$O$146,J79,Q79)</f>
        <v>0.30662952694400386</v>
      </c>
      <c r="O144" s="410"/>
      <c r="P144" s="218"/>
      <c r="Q144" s="217" t="s">
        <v>150</v>
      </c>
    </row>
    <row r="145" spans="1:19" s="224" customFormat="1" ht="36.75" customHeight="1">
      <c r="A145" s="219"/>
      <c r="B145" s="220"/>
      <c r="C145" s="221" t="str">
        <f>IF($K$146&lt;$O$146,"Note: Refer to above tables because P value of operator*Part is greater than setting value","Note:Refer to above tables because P value of operator'*Part is less than setting value")</f>
        <v>Note:Refer to above tables because P value of operator'*Part is less than setting value</v>
      </c>
      <c r="D145" s="220"/>
      <c r="E145" s="220"/>
      <c r="F145" s="220"/>
      <c r="G145" s="220"/>
      <c r="H145" s="220"/>
      <c r="I145" s="220"/>
      <c r="J145" s="220"/>
      <c r="K145" s="220"/>
      <c r="L145" s="220"/>
      <c r="M145" s="220"/>
      <c r="N145" s="220"/>
      <c r="O145" s="220"/>
      <c r="P145" s="220"/>
      <c r="Q145" s="222"/>
      <c r="R145" s="223"/>
      <c r="S145" s="223"/>
    </row>
    <row r="146" spans="1:19" s="224" customFormat="1" ht="36.75" customHeight="1" thickBot="1">
      <c r="A146" s="225"/>
      <c r="B146" s="226"/>
      <c r="C146" s="431" t="s">
        <v>151</v>
      </c>
      <c r="D146" s="431"/>
      <c r="E146" s="431"/>
      <c r="F146" s="431"/>
      <c r="G146" s="431"/>
      <c r="H146" s="431"/>
      <c r="I146" s="431"/>
      <c r="J146" s="431"/>
      <c r="K146" s="227">
        <v>0.25</v>
      </c>
      <c r="L146" s="226"/>
      <c r="M146" s="432" t="s">
        <v>152</v>
      </c>
      <c r="N146" s="432"/>
      <c r="O146" s="228">
        <f>J68</f>
        <v>6.0896529820521614E-2</v>
      </c>
      <c r="P146" s="226"/>
      <c r="Q146" s="229"/>
      <c r="R146" s="223"/>
      <c r="S146" s="223"/>
    </row>
    <row r="147" spans="1:19" ht="22.5" customHeight="1">
      <c r="A147" s="179"/>
      <c r="B147" s="180"/>
      <c r="C147" s="433"/>
      <c r="D147" s="433"/>
      <c r="E147" s="433"/>
      <c r="F147" s="433"/>
      <c r="G147" s="433"/>
      <c r="H147" s="230"/>
      <c r="I147" s="230"/>
      <c r="J147" s="180"/>
      <c r="K147" s="180"/>
      <c r="L147" s="180"/>
      <c r="M147" s="180"/>
      <c r="N147" s="231"/>
      <c r="O147" s="231"/>
      <c r="P147" s="180"/>
      <c r="Q147" s="181"/>
    </row>
    <row r="148" spans="1:19">
      <c r="A148" s="164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6"/>
    </row>
    <row r="149" spans="1:19">
      <c r="A149" s="164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6"/>
    </row>
    <row r="150" spans="1:19">
      <c r="A150" s="164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6"/>
    </row>
    <row r="151" spans="1:19">
      <c r="A151" s="164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6"/>
    </row>
    <row r="152" spans="1:19">
      <c r="A152" s="164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6"/>
    </row>
    <row r="153" spans="1:19">
      <c r="A153" s="164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6"/>
    </row>
    <row r="154" spans="1:19">
      <c r="A154" s="164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6"/>
    </row>
    <row r="155" spans="1:19">
      <c r="A155" s="164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6"/>
    </row>
    <row r="156" spans="1:19">
      <c r="A156" s="164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6"/>
    </row>
    <row r="157" spans="1:19">
      <c r="A157" s="164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6"/>
    </row>
    <row r="158" spans="1:19">
      <c r="A158" s="164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6"/>
    </row>
    <row r="159" spans="1:19" ht="17.25" customHeight="1">
      <c r="A159" s="164"/>
      <c r="B159" s="165"/>
      <c r="C159" s="165"/>
      <c r="D159" s="165"/>
      <c r="E159" s="165"/>
      <c r="F159" s="165"/>
      <c r="G159" s="165"/>
      <c r="H159" s="165"/>
      <c r="I159" s="165"/>
      <c r="J159" s="417" t="s">
        <v>153</v>
      </c>
      <c r="K159" s="417"/>
      <c r="L159" s="417"/>
      <c r="M159" s="417"/>
      <c r="N159" s="434" t="s">
        <v>154</v>
      </c>
      <c r="O159" s="434"/>
      <c r="P159" s="435" t="s">
        <v>155</v>
      </c>
      <c r="Q159" s="436"/>
    </row>
    <row r="160" spans="1:19">
      <c r="A160" s="164"/>
      <c r="B160" s="165"/>
      <c r="C160" s="165"/>
      <c r="D160" s="165"/>
      <c r="E160" s="165"/>
      <c r="F160" s="165"/>
      <c r="G160" s="165"/>
      <c r="H160" s="165"/>
      <c r="I160" s="165"/>
      <c r="J160" s="417"/>
      <c r="K160" s="417"/>
      <c r="L160" s="417"/>
      <c r="M160" s="417"/>
      <c r="N160" s="418">
        <f>J138</f>
        <v>6.9871623445118339E-3</v>
      </c>
      <c r="O160" s="419"/>
      <c r="P160" s="422">
        <f>L138</f>
        <v>8.3589247780512022E-2</v>
      </c>
      <c r="Q160" s="423"/>
    </row>
    <row r="161" spans="1:17">
      <c r="A161" s="164"/>
      <c r="B161" s="165"/>
      <c r="C161" s="165"/>
      <c r="D161" s="165"/>
      <c r="E161" s="165"/>
      <c r="F161" s="165"/>
      <c r="G161" s="165"/>
      <c r="H161" s="165"/>
      <c r="I161" s="165"/>
      <c r="J161" s="417"/>
      <c r="K161" s="417"/>
      <c r="L161" s="417"/>
      <c r="M161" s="417"/>
      <c r="N161" s="420"/>
      <c r="O161" s="421"/>
      <c r="P161" s="424"/>
      <c r="Q161" s="425"/>
    </row>
    <row r="162" spans="1:17">
      <c r="A162" s="164"/>
      <c r="B162" s="165"/>
      <c r="C162" s="165"/>
      <c r="D162" s="165"/>
      <c r="E162" s="165"/>
      <c r="F162" s="165"/>
      <c r="G162" s="165"/>
      <c r="H162" s="165"/>
      <c r="I162" s="165"/>
      <c r="J162" s="416" t="s">
        <v>156</v>
      </c>
      <c r="K162" s="417"/>
      <c r="L162" s="417"/>
      <c r="M162" s="417"/>
      <c r="N162" s="418">
        <f>J138</f>
        <v>6.9871623445118339E-3</v>
      </c>
      <c r="O162" s="419"/>
      <c r="P162" s="422">
        <f>N138</f>
        <v>2.5630931504543524E-2</v>
      </c>
      <c r="Q162" s="423"/>
    </row>
    <row r="163" spans="1:17">
      <c r="A163" s="164"/>
      <c r="B163" s="165"/>
      <c r="C163" s="165"/>
      <c r="D163" s="165"/>
      <c r="E163" s="165"/>
      <c r="F163" s="165"/>
      <c r="G163" s="165"/>
      <c r="H163" s="165"/>
      <c r="I163" s="165"/>
      <c r="J163" s="417"/>
      <c r="K163" s="417"/>
      <c r="L163" s="417"/>
      <c r="M163" s="417"/>
      <c r="N163" s="420"/>
      <c r="O163" s="421"/>
      <c r="P163" s="424"/>
      <c r="Q163" s="425"/>
    </row>
    <row r="164" spans="1:17">
      <c r="A164" s="164"/>
      <c r="B164" s="165"/>
      <c r="C164" s="165"/>
      <c r="D164" s="165"/>
      <c r="E164" s="165"/>
      <c r="F164" s="165"/>
      <c r="G164" s="165"/>
      <c r="H164" s="165"/>
      <c r="I164" s="165"/>
      <c r="J164" s="417"/>
      <c r="K164" s="417"/>
      <c r="L164" s="417"/>
      <c r="M164" s="417"/>
      <c r="N164" s="165"/>
      <c r="O164" s="165"/>
      <c r="P164" s="165"/>
      <c r="Q164" s="166"/>
    </row>
    <row r="165" spans="1:17">
      <c r="A165" s="164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6"/>
    </row>
    <row r="166" spans="1:17">
      <c r="A166" s="164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 t="str">
        <f>IF(P160&lt;=0.1,"良好Excellent",IF(P160&gt;0.3,"需改善Must be improved","可接收Accepted"))</f>
        <v>良好Excellent</v>
      </c>
      <c r="O166" s="165"/>
      <c r="P166" s="165"/>
      <c r="Q166" s="166"/>
    </row>
    <row r="167" spans="1:17">
      <c r="A167" s="164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 t="str">
        <f>IF(P162&lt;=0.1,"良好Excellent",IF(P162&gt;0.3,"需改善Must be improved","可接收Accepted"))</f>
        <v>良好Excellent</v>
      </c>
      <c r="O167" s="165"/>
      <c r="P167" s="165"/>
      <c r="Q167" s="166"/>
    </row>
    <row r="168" spans="1:17" ht="13.5" customHeight="1" thickBot="1">
      <c r="A168" s="177"/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78"/>
    </row>
    <row r="169" spans="1:17" ht="1.5" customHeight="1">
      <c r="A169" s="179"/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1"/>
    </row>
    <row r="170" spans="1:17" ht="37.5" customHeight="1">
      <c r="A170" s="426" t="s">
        <v>157</v>
      </c>
      <c r="B170" s="427"/>
      <c r="C170" s="427"/>
      <c r="D170" s="427"/>
      <c r="E170" s="428" t="s">
        <v>158</v>
      </c>
      <c r="F170" s="428"/>
      <c r="G170" s="428"/>
      <c r="H170" s="428"/>
      <c r="I170" s="232"/>
      <c r="J170" s="233" t="s">
        <v>159</v>
      </c>
      <c r="K170" s="429" t="str">
        <f>IF(E170="基于零件变差Base on parts variation",N166,IF(E170="基于公差Base on parts spec",N167,"选择分析方法Choose the analysis method"))</f>
        <v>良好Excellent</v>
      </c>
      <c r="L170" s="429"/>
      <c r="M170" s="429"/>
      <c r="N170" s="429"/>
      <c r="O170" s="429"/>
      <c r="P170" s="429"/>
      <c r="Q170" s="430"/>
    </row>
    <row r="171" spans="1:17" ht="1.5" customHeight="1" thickBot="1">
      <c r="A171" s="234"/>
      <c r="B171" s="235"/>
      <c r="C171" s="235"/>
      <c r="D171" s="236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8"/>
      <c r="P171" s="238"/>
      <c r="Q171" s="239"/>
    </row>
    <row r="172" spans="1:17" ht="16.5" customHeight="1">
      <c r="A172" s="449" t="s">
        <v>160</v>
      </c>
      <c r="B172" s="450"/>
      <c r="C172" s="450"/>
      <c r="D172" s="451"/>
      <c r="E172" s="455"/>
      <c r="F172" s="456"/>
      <c r="G172" s="456"/>
      <c r="H172" s="456"/>
      <c r="I172" s="456"/>
      <c r="J172" s="456"/>
      <c r="K172" s="456"/>
      <c r="L172" s="456"/>
      <c r="M172" s="456"/>
      <c r="N172" s="456"/>
      <c r="O172" s="456"/>
      <c r="P172" s="456"/>
      <c r="Q172" s="457"/>
    </row>
    <row r="173" spans="1:17" ht="21.75" customHeight="1" thickBot="1">
      <c r="A173" s="452"/>
      <c r="B173" s="453"/>
      <c r="C173" s="453"/>
      <c r="D173" s="454"/>
      <c r="E173" s="458"/>
      <c r="F173" s="459"/>
      <c r="G173" s="459"/>
      <c r="H173" s="459"/>
      <c r="I173" s="459"/>
      <c r="J173" s="459"/>
      <c r="K173" s="459"/>
      <c r="L173" s="459"/>
      <c r="M173" s="459"/>
      <c r="N173" s="459"/>
      <c r="O173" s="459"/>
      <c r="P173" s="459"/>
      <c r="Q173" s="460"/>
    </row>
    <row r="174" spans="1:17" ht="21.75" customHeight="1" thickBot="1">
      <c r="A174" s="461" t="s">
        <v>161</v>
      </c>
      <c r="B174" s="462"/>
      <c r="C174" s="462"/>
      <c r="D174" s="462"/>
      <c r="E174" s="462"/>
      <c r="F174" s="462"/>
      <c r="G174" s="462"/>
      <c r="H174" s="463" t="s">
        <v>7</v>
      </c>
      <c r="I174" s="463"/>
      <c r="J174" s="240" t="s">
        <v>162</v>
      </c>
      <c r="K174" s="464">
        <f>Q8</f>
        <v>44533</v>
      </c>
      <c r="L174" s="464"/>
      <c r="M174" s="465" t="s">
        <v>163</v>
      </c>
      <c r="N174" s="465"/>
      <c r="O174" s="464">
        <f>K174+180</f>
        <v>44713</v>
      </c>
      <c r="P174" s="466"/>
      <c r="Q174" s="467"/>
    </row>
    <row r="175" spans="1:17" ht="31.5" customHeight="1">
      <c r="A175" s="164"/>
      <c r="B175" s="165"/>
      <c r="C175" s="165"/>
      <c r="D175" s="165"/>
      <c r="E175" s="165"/>
      <c r="F175" s="165"/>
      <c r="G175" s="165"/>
      <c r="H175" s="165"/>
      <c r="I175" s="165"/>
      <c r="J175" s="165"/>
      <c r="K175" s="437" t="s">
        <v>164</v>
      </c>
      <c r="L175" s="438"/>
      <c r="M175" s="437" t="s">
        <v>165</v>
      </c>
      <c r="N175" s="438"/>
      <c r="O175" s="439" t="s">
        <v>166</v>
      </c>
      <c r="P175" s="440"/>
      <c r="Q175" s="166"/>
    </row>
    <row r="176" spans="1:17" ht="30.75" customHeight="1">
      <c r="A176" s="164"/>
      <c r="B176" s="165"/>
      <c r="C176" s="165"/>
      <c r="D176" s="165"/>
      <c r="E176" s="165"/>
      <c r="F176" s="165"/>
      <c r="G176" s="165"/>
      <c r="H176" s="165"/>
      <c r="I176" s="165"/>
      <c r="J176" s="165"/>
      <c r="K176" s="441" t="s">
        <v>168</v>
      </c>
      <c r="L176" s="442"/>
      <c r="M176" s="441" t="s">
        <v>169</v>
      </c>
      <c r="N176" s="442"/>
      <c r="O176" s="445" t="s">
        <v>170</v>
      </c>
      <c r="P176" s="446"/>
      <c r="Q176" s="166"/>
    </row>
    <row r="177" spans="1:17" ht="39.75" customHeight="1" thickBot="1">
      <c r="A177" s="177"/>
      <c r="B177" s="159"/>
      <c r="C177" s="159"/>
      <c r="D177" s="159"/>
      <c r="E177" s="159"/>
      <c r="F177" s="159"/>
      <c r="G177" s="159"/>
      <c r="H177" s="159"/>
      <c r="I177" s="159"/>
      <c r="J177" s="159"/>
      <c r="K177" s="443"/>
      <c r="L177" s="444"/>
      <c r="M177" s="443"/>
      <c r="N177" s="444"/>
      <c r="O177" s="447"/>
      <c r="P177" s="448"/>
      <c r="Q177" s="178"/>
    </row>
  </sheetData>
  <sheetProtection formatCells="0" selectLockedCells="1"/>
  <mergeCells count="250">
    <mergeCell ref="K175:L175"/>
    <mergeCell ref="M175:N175"/>
    <mergeCell ref="O175:P175"/>
    <mergeCell ref="K176:L177"/>
    <mergeCell ref="M176:N177"/>
    <mergeCell ref="O176:P177"/>
    <mergeCell ref="A172:D173"/>
    <mergeCell ref="E172:Q172"/>
    <mergeCell ref="E173:Q173"/>
    <mergeCell ref="A174:G174"/>
    <mergeCell ref="H174:I174"/>
    <mergeCell ref="K174:L174"/>
    <mergeCell ref="M174:N174"/>
    <mergeCell ref="O174:Q174"/>
    <mergeCell ref="J162:M164"/>
    <mergeCell ref="N162:O163"/>
    <mergeCell ref="P162:Q163"/>
    <mergeCell ref="A170:D170"/>
    <mergeCell ref="E170:H170"/>
    <mergeCell ref="K170:Q170"/>
    <mergeCell ref="C146:J146"/>
    <mergeCell ref="M146:N146"/>
    <mergeCell ref="C147:G147"/>
    <mergeCell ref="J159:M161"/>
    <mergeCell ref="N159:O159"/>
    <mergeCell ref="P159:Q159"/>
    <mergeCell ref="N160:O161"/>
    <mergeCell ref="P160:Q161"/>
    <mergeCell ref="B144:E144"/>
    <mergeCell ref="F144:G144"/>
    <mergeCell ref="H144:I144"/>
    <mergeCell ref="J144:K144"/>
    <mergeCell ref="L144:M144"/>
    <mergeCell ref="N144:O144"/>
    <mergeCell ref="B143:E143"/>
    <mergeCell ref="F143:G143"/>
    <mergeCell ref="H143:I143"/>
    <mergeCell ref="J143:K143"/>
    <mergeCell ref="L143:M143"/>
    <mergeCell ref="N143:O143"/>
    <mergeCell ref="B142:E142"/>
    <mergeCell ref="F142:G142"/>
    <mergeCell ref="H142:I142"/>
    <mergeCell ref="J142:K142"/>
    <mergeCell ref="L142:M142"/>
    <mergeCell ref="N142:O142"/>
    <mergeCell ref="B141:E141"/>
    <mergeCell ref="F141:G141"/>
    <mergeCell ref="H141:I141"/>
    <mergeCell ref="J141:K141"/>
    <mergeCell ref="L141:M141"/>
    <mergeCell ref="N141:O141"/>
    <mergeCell ref="B140:E140"/>
    <mergeCell ref="F140:G140"/>
    <mergeCell ref="H140:I140"/>
    <mergeCell ref="J140:K140"/>
    <mergeCell ref="L140:M140"/>
    <mergeCell ref="N140:O140"/>
    <mergeCell ref="B139:E139"/>
    <mergeCell ref="F139:G139"/>
    <mergeCell ref="H139:I139"/>
    <mergeCell ref="J139:K139"/>
    <mergeCell ref="L139:M139"/>
    <mergeCell ref="N139:O139"/>
    <mergeCell ref="B138:E138"/>
    <mergeCell ref="F138:G138"/>
    <mergeCell ref="H138:I138"/>
    <mergeCell ref="J138:K138"/>
    <mergeCell ref="L138:M138"/>
    <mergeCell ref="N138:O138"/>
    <mergeCell ref="B137:E137"/>
    <mergeCell ref="F137:G137"/>
    <mergeCell ref="H137:I137"/>
    <mergeCell ref="J137:K137"/>
    <mergeCell ref="L137:M137"/>
    <mergeCell ref="N137:O137"/>
    <mergeCell ref="N134:O134"/>
    <mergeCell ref="B135:E135"/>
    <mergeCell ref="F135:G135"/>
    <mergeCell ref="H135:I135"/>
    <mergeCell ref="J135:K135"/>
    <mergeCell ref="L135:M135"/>
    <mergeCell ref="B133:E133"/>
    <mergeCell ref="F133:G133"/>
    <mergeCell ref="H133:I133"/>
    <mergeCell ref="J133:K133"/>
    <mergeCell ref="L133:M133"/>
    <mergeCell ref="B134:E134"/>
    <mergeCell ref="F134:G134"/>
    <mergeCell ref="H134:I134"/>
    <mergeCell ref="J134:K134"/>
    <mergeCell ref="L134:M134"/>
    <mergeCell ref="I122:J122"/>
    <mergeCell ref="K122:L122"/>
    <mergeCell ref="M122:N122"/>
    <mergeCell ref="O126:P126"/>
    <mergeCell ref="B129:D129"/>
    <mergeCell ref="F129:H129"/>
    <mergeCell ref="B130:E130"/>
    <mergeCell ref="F130:G130"/>
    <mergeCell ref="H130:I130"/>
    <mergeCell ref="J130:K130"/>
    <mergeCell ref="L130:M130"/>
    <mergeCell ref="N130:O132"/>
    <mergeCell ref="B131:E131"/>
    <mergeCell ref="F131:G131"/>
    <mergeCell ref="H131:I131"/>
    <mergeCell ref="J131:K131"/>
    <mergeCell ref="L131:M131"/>
    <mergeCell ref="B132:E132"/>
    <mergeCell ref="F132:G132"/>
    <mergeCell ref="H132:I132"/>
    <mergeCell ref="J132:K132"/>
    <mergeCell ref="L132:M132"/>
    <mergeCell ref="A120:D120"/>
    <mergeCell ref="E120:F120"/>
    <mergeCell ref="G120:H120"/>
    <mergeCell ref="I120:J120"/>
    <mergeCell ref="K120:L120"/>
    <mergeCell ref="M120:N120"/>
    <mergeCell ref="O120:P120"/>
    <mergeCell ref="A125:D125"/>
    <mergeCell ref="A126:D126"/>
    <mergeCell ref="E126:F126"/>
    <mergeCell ref="G126:H126"/>
    <mergeCell ref="J126:L126"/>
    <mergeCell ref="M126:N126"/>
    <mergeCell ref="O122:P122"/>
    <mergeCell ref="A123:D123"/>
    <mergeCell ref="A124:D124"/>
    <mergeCell ref="E124:F124"/>
    <mergeCell ref="G124:H124"/>
    <mergeCell ref="K124:L124"/>
    <mergeCell ref="M124:N124"/>
    <mergeCell ref="O124:P124"/>
    <mergeCell ref="A122:D122"/>
    <mergeCell ref="E122:F122"/>
    <mergeCell ref="G122:H122"/>
    <mergeCell ref="A114:Q114"/>
    <mergeCell ref="A115:Q115"/>
    <mergeCell ref="D75:E75"/>
    <mergeCell ref="K75:L75"/>
    <mergeCell ref="D76:E76"/>
    <mergeCell ref="K76:L76"/>
    <mergeCell ref="D77:E77"/>
    <mergeCell ref="K77:L77"/>
    <mergeCell ref="A117:D117"/>
    <mergeCell ref="M117:O117"/>
    <mergeCell ref="P117:Q117"/>
    <mergeCell ref="A63:B79"/>
    <mergeCell ref="C63:F63"/>
    <mergeCell ref="I63:J63"/>
    <mergeCell ref="O63:P63"/>
    <mergeCell ref="D64:J64"/>
    <mergeCell ref="K64:Q64"/>
    <mergeCell ref="K66:L66"/>
    <mergeCell ref="D67:E67"/>
    <mergeCell ref="D71:J71"/>
    <mergeCell ref="K71:Q71"/>
    <mergeCell ref="D73:E73"/>
    <mergeCell ref="K73:L73"/>
    <mergeCell ref="D74:E74"/>
    <mergeCell ref="K74:L74"/>
    <mergeCell ref="K67:L67"/>
    <mergeCell ref="D68:E68"/>
    <mergeCell ref="K68:L68"/>
    <mergeCell ref="D69:E69"/>
    <mergeCell ref="K69:L69"/>
    <mergeCell ref="K70:L70"/>
    <mergeCell ref="D78:E78"/>
    <mergeCell ref="K78:L78"/>
    <mergeCell ref="D79:E79"/>
    <mergeCell ref="K79:L79"/>
    <mergeCell ref="B42:D42"/>
    <mergeCell ref="B43:D43"/>
    <mergeCell ref="A44:Q44"/>
    <mergeCell ref="A45:B62"/>
    <mergeCell ref="F55:G55"/>
    <mergeCell ref="J55:K55"/>
    <mergeCell ref="N55:O55"/>
    <mergeCell ref="F56:G56"/>
    <mergeCell ref="J56:K56"/>
    <mergeCell ref="N56:O56"/>
    <mergeCell ref="F59:G59"/>
    <mergeCell ref="J59:K59"/>
    <mergeCell ref="N59:O59"/>
    <mergeCell ref="F60:G60"/>
    <mergeCell ref="J60:K60"/>
    <mergeCell ref="N60:O60"/>
    <mergeCell ref="F57:G57"/>
    <mergeCell ref="J57:K57"/>
    <mergeCell ref="N57:O57"/>
    <mergeCell ref="F58:G58"/>
    <mergeCell ref="J58:K58"/>
    <mergeCell ref="N58:O58"/>
    <mergeCell ref="H62:J62"/>
    <mergeCell ref="L62:N62"/>
    <mergeCell ref="P34:Q34"/>
    <mergeCell ref="A38:D38"/>
    <mergeCell ref="A39:D39"/>
    <mergeCell ref="A40:D40"/>
    <mergeCell ref="M40:N40"/>
    <mergeCell ref="B41:D41"/>
    <mergeCell ref="I41:J41"/>
    <mergeCell ref="P26:Q26"/>
    <mergeCell ref="P27:Q27"/>
    <mergeCell ref="P28:Q28"/>
    <mergeCell ref="P32:Q32"/>
    <mergeCell ref="P33:Q33"/>
    <mergeCell ref="A17:F17"/>
    <mergeCell ref="O17:Q17"/>
    <mergeCell ref="A19:D19"/>
    <mergeCell ref="P19:Q19"/>
    <mergeCell ref="P20:Q20"/>
    <mergeCell ref="P21:Q21"/>
    <mergeCell ref="A13:D13"/>
    <mergeCell ref="G13:H13"/>
    <mergeCell ref="A14:D14"/>
    <mergeCell ref="E14:F14"/>
    <mergeCell ref="G14:H14"/>
    <mergeCell ref="J14:L14"/>
    <mergeCell ref="M14:N14"/>
    <mergeCell ref="O14:P14"/>
    <mergeCell ref="P22:Q22"/>
    <mergeCell ref="A11:D11"/>
    <mergeCell ref="G11:H11"/>
    <mergeCell ref="A12:D12"/>
    <mergeCell ref="E12:F12"/>
    <mergeCell ref="G12:H12"/>
    <mergeCell ref="K12:L12"/>
    <mergeCell ref="O8:P8"/>
    <mergeCell ref="A10:D10"/>
    <mergeCell ref="E10:F10"/>
    <mergeCell ref="G10:H10"/>
    <mergeCell ref="I10:J10"/>
    <mergeCell ref="K10:L10"/>
    <mergeCell ref="M10:N10"/>
    <mergeCell ref="O10:P10"/>
    <mergeCell ref="M12:N12"/>
    <mergeCell ref="O12:P12"/>
    <mergeCell ref="A1:Q1"/>
    <mergeCell ref="A2:Q3"/>
    <mergeCell ref="L5:O5"/>
    <mergeCell ref="P5:Q5"/>
    <mergeCell ref="A8:D8"/>
    <mergeCell ref="E8:F8"/>
    <mergeCell ref="G8:H8"/>
    <mergeCell ref="I8:J8"/>
    <mergeCell ref="K8:L8"/>
    <mergeCell ref="M8:N8"/>
  </mergeCells>
  <conditionalFormatting sqref="D109:J112">
    <cfRule type="expression" dxfId="53" priority="104" stopIfTrue="1">
      <formula>OR($H$36=0.25,$H$36&lt;0.25)</formula>
    </cfRule>
  </conditionalFormatting>
  <conditionalFormatting sqref="D171:N171 E170 I170:K170">
    <cfRule type="cellIs" dxfId="52" priority="101" stopIfTrue="1" operator="equal">
      <formula>"需改善Must be improved"</formula>
    </cfRule>
    <cfRule type="cellIs" dxfId="51" priority="102" stopIfTrue="1" operator="equal">
      <formula>"良好Excellent"</formula>
    </cfRule>
    <cfRule type="cellIs" dxfId="50" priority="103" stopIfTrue="1" operator="equal">
      <formula>"可接收Accepted"</formula>
    </cfRule>
  </conditionalFormatting>
  <conditionalFormatting sqref="E20:N22">
    <cfRule type="expression" dxfId="49" priority="50">
      <formula>OR(AND($Q$10=2,$Q$12=2),AND($Q$10=3,$Q$12=2),AND($Q$10=2,$Q$12=3),AND($Q$10=3,$Q$12=3))</formula>
    </cfRule>
  </conditionalFormatting>
  <conditionalFormatting sqref="E22:N22">
    <cfRule type="expression" dxfId="48" priority="49">
      <formula>AND($Q$12=3,OR($Q$10=2,$Q$10=3))</formula>
    </cfRule>
  </conditionalFormatting>
  <conditionalFormatting sqref="J28">
    <cfRule type="expression" dxfId="47" priority="48">
      <formula>OR(AND($Q$10=2,$Q$12=2),AND($Q$10=3,$Q$12=2),AND($Q$10=2,$Q$12=3),AND($Q$10=3,$Q$12=3))</formula>
    </cfRule>
  </conditionalFormatting>
  <conditionalFormatting sqref="F26:N27">
    <cfRule type="expression" dxfId="46" priority="47">
      <formula>OR(AND($Q$10=2,$Q$12=2),AND($Q$10=3,$Q$12=2),AND($Q$10=2,$Q$12=3),AND($Q$10=3,$Q$12=3))</formula>
    </cfRule>
  </conditionalFormatting>
  <conditionalFormatting sqref="F28:N28">
    <cfRule type="expression" dxfId="45" priority="46">
      <formula>AND($Q$12=3,OR($Q$10=2,$Q$10=3))</formula>
    </cfRule>
  </conditionalFormatting>
  <conditionalFormatting sqref="F26:N28">
    <cfRule type="expression" dxfId="44" priority="45">
      <formula>OR(AND($Q$10=2,$Q$12=2),AND($Q$10=3,$Q$12=2),AND($Q$10=2,$Q$12=3),AND($Q$10=3,$Q$12=3))</formula>
    </cfRule>
  </conditionalFormatting>
  <conditionalFormatting sqref="F26:N28">
    <cfRule type="expression" dxfId="43" priority="44">
      <formula>AND($Q$12=3,OR($Q$10=2,$Q$10=3))</formula>
    </cfRule>
  </conditionalFormatting>
  <conditionalFormatting sqref="J26:J28">
    <cfRule type="expression" dxfId="42" priority="43">
      <formula>OR(AND($Q$10=2,$Q$12=2),AND($Q$10=3,$Q$12=2),AND($Q$10=2,$Q$12=3),AND($Q$10=3,$Q$12=3))</formula>
    </cfRule>
  </conditionalFormatting>
  <conditionalFormatting sqref="F26:N26">
    <cfRule type="expression" dxfId="41" priority="42">
      <formula>OR(AND($Q$10=2,$Q$12=2),AND($Q$10=3,$Q$12=2),AND($Q$10=2,$Q$12=3),AND($Q$10=3,$Q$12=3))</formula>
    </cfRule>
  </conditionalFormatting>
  <conditionalFormatting sqref="F27:N27">
    <cfRule type="expression" dxfId="40" priority="41">
      <formula>OR(AND($Q$10=2,$Q$12=2),AND($Q$10=3,$Q$12=2),AND($Q$10=2,$Q$12=3),AND($Q$10=3,$Q$12=3))</formula>
    </cfRule>
  </conditionalFormatting>
  <conditionalFormatting sqref="F28:N28">
    <cfRule type="expression" dxfId="39" priority="40">
      <formula>OR(AND($Q$10=2,$Q$12=2),AND($Q$10=3,$Q$12=2),AND($Q$10=2,$Q$12=3),AND($Q$10=3,$Q$12=3))</formula>
    </cfRule>
  </conditionalFormatting>
  <conditionalFormatting sqref="F28:N28">
    <cfRule type="expression" dxfId="38" priority="39">
      <formula>AND($Q$12=3,OR($Q$10=2,$Q$10=3))</formula>
    </cfRule>
  </conditionalFormatting>
  <conditionalFormatting sqref="F26:N28">
    <cfRule type="expression" dxfId="37" priority="38">
      <formula>OR(AND($Q$10=2,$Q$12=2),AND($Q$10=3,$Q$12=2),AND($Q$10=2,$Q$12=3),AND($Q$10=3,$Q$12=3))</formula>
    </cfRule>
  </conditionalFormatting>
  <conditionalFormatting sqref="F28:N28">
    <cfRule type="expression" dxfId="36" priority="37">
      <formula>AND($Q$12=3,OR($Q$10=2,$Q$10=3))</formula>
    </cfRule>
  </conditionalFormatting>
  <conditionalFormatting sqref="E26:E28">
    <cfRule type="expression" dxfId="35" priority="36">
      <formula>OR(AND($Q$10=2,$Q$12=2),AND($Q$10=3,$Q$12=2),AND($Q$10=2,$Q$12=3),AND($Q$10=3,$Q$12=3))</formula>
    </cfRule>
  </conditionalFormatting>
  <conditionalFormatting sqref="E28">
    <cfRule type="expression" dxfId="34" priority="35">
      <formula>AND($Q$12=3,OR($Q$10=2,$Q$10=3))</formula>
    </cfRule>
  </conditionalFormatting>
  <conditionalFormatting sqref="J34">
    <cfRule type="expression" dxfId="33" priority="34">
      <formula>OR(AND($Q$10=2,$Q$12=2),AND($Q$10=3,$Q$12=2),AND($Q$10=2,$Q$12=3),AND($Q$10=3,$Q$12=3))</formula>
    </cfRule>
  </conditionalFormatting>
  <conditionalFormatting sqref="F32:N34">
    <cfRule type="expression" dxfId="32" priority="33">
      <formula>OR(AND($Q$10=2,$Q$12=2),AND($Q$10=3,$Q$12=2),AND($Q$10=2,$Q$12=3),AND($Q$10=3,$Q$12=3))</formula>
    </cfRule>
  </conditionalFormatting>
  <conditionalFormatting sqref="F34:N34">
    <cfRule type="expression" dxfId="31" priority="32">
      <formula>AND($Q$12=3,OR($Q$10=2,$Q$10=3))</formula>
    </cfRule>
  </conditionalFormatting>
  <conditionalFormatting sqref="F32:N34">
    <cfRule type="expression" dxfId="30" priority="31">
      <formula>AND($Q$12=3,OR($Q$10=2,$Q$10=3))</formula>
    </cfRule>
  </conditionalFormatting>
  <conditionalFormatting sqref="F32:N34">
    <cfRule type="expression" dxfId="29" priority="30">
      <formula>OR(AND($Q$10=2,$Q$12=2),AND($Q$10=3,$Q$12=2),AND($Q$10=2,$Q$12=3),AND($Q$10=3,$Q$12=3))</formula>
    </cfRule>
  </conditionalFormatting>
  <conditionalFormatting sqref="F32:N34">
    <cfRule type="expression" dxfId="28" priority="29">
      <formula>AND($Q$12=3,OR($Q$10=2,$Q$10=3))</formula>
    </cfRule>
  </conditionalFormatting>
  <conditionalFormatting sqref="F32:N32">
    <cfRule type="expression" dxfId="27" priority="28">
      <formula>OR(AND($Q$10=2,$Q$12=2),AND($Q$10=3,$Q$12=2),AND($Q$10=2,$Q$12=3),AND($Q$10=3,$Q$12=3))</formula>
    </cfRule>
  </conditionalFormatting>
  <conditionalFormatting sqref="F32:N32">
    <cfRule type="expression" dxfId="26" priority="27">
      <formula>OR(AND($Q$10=2,$Q$12=2),AND($Q$10=3,$Q$12=2),AND($Q$10=2,$Q$12=3),AND($Q$10=3,$Q$12=3))</formula>
    </cfRule>
  </conditionalFormatting>
  <conditionalFormatting sqref="F32:N32">
    <cfRule type="expression" dxfId="25" priority="26">
      <formula>AND($Q$12=3,OR($Q$10=2,$Q$10=3))</formula>
    </cfRule>
  </conditionalFormatting>
  <conditionalFormatting sqref="J32">
    <cfRule type="expression" dxfId="24" priority="25">
      <formula>OR(AND($Q$10=2,$Q$12=2),AND($Q$10=3,$Q$12=2),AND($Q$10=2,$Q$12=3),AND($Q$10=3,$Q$12=3))</formula>
    </cfRule>
  </conditionalFormatting>
  <conditionalFormatting sqref="F32:N32">
    <cfRule type="expression" dxfId="23" priority="24">
      <formula>OR(AND($Q$10=2,$Q$12=2),AND($Q$10=3,$Q$12=2),AND($Q$10=2,$Q$12=3),AND($Q$10=3,$Q$12=3))</formula>
    </cfRule>
  </conditionalFormatting>
  <conditionalFormatting sqref="F33:N33">
    <cfRule type="expression" dxfId="22" priority="23">
      <formula>OR(AND($Q$10=2,$Q$12=2),AND($Q$10=3,$Q$12=2),AND($Q$10=2,$Q$12=3),AND($Q$10=3,$Q$12=3))</formula>
    </cfRule>
  </conditionalFormatting>
  <conditionalFormatting sqref="F33:N33">
    <cfRule type="expression" dxfId="21" priority="22">
      <formula>OR(AND($Q$10=2,$Q$12=2),AND($Q$10=3,$Q$12=2),AND($Q$10=2,$Q$12=3),AND($Q$10=3,$Q$12=3))</formula>
    </cfRule>
  </conditionalFormatting>
  <conditionalFormatting sqref="F33:N33">
    <cfRule type="expression" dxfId="20" priority="21">
      <formula>AND($Q$12=3,OR($Q$10=2,$Q$10=3))</formula>
    </cfRule>
  </conditionalFormatting>
  <conditionalFormatting sqref="J33">
    <cfRule type="expression" dxfId="19" priority="20">
      <formula>OR(AND($Q$10=2,$Q$12=2),AND($Q$10=3,$Q$12=2),AND($Q$10=2,$Q$12=3),AND($Q$10=3,$Q$12=3))</formula>
    </cfRule>
  </conditionalFormatting>
  <conditionalFormatting sqref="F33:N33">
    <cfRule type="expression" dxfId="18" priority="19">
      <formula>OR(AND($Q$10=2,$Q$12=2),AND($Q$10=3,$Q$12=2),AND($Q$10=2,$Q$12=3),AND($Q$10=3,$Q$12=3))</formula>
    </cfRule>
  </conditionalFormatting>
  <conditionalFormatting sqref="F34:N34">
    <cfRule type="expression" dxfId="17" priority="18">
      <formula>OR(AND($Q$10=2,$Q$12=2),AND($Q$10=3,$Q$12=2),AND($Q$10=2,$Q$12=3),AND($Q$10=3,$Q$12=3))</formula>
    </cfRule>
  </conditionalFormatting>
  <conditionalFormatting sqref="F34:N34">
    <cfRule type="expression" dxfId="16" priority="17">
      <formula>OR(AND($Q$10=2,$Q$12=2),AND($Q$10=3,$Q$12=2),AND($Q$10=2,$Q$12=3),AND($Q$10=3,$Q$12=3))</formula>
    </cfRule>
  </conditionalFormatting>
  <conditionalFormatting sqref="F34:N34">
    <cfRule type="expression" dxfId="15" priority="16">
      <formula>AND($Q$12=3,OR($Q$10=2,$Q$10=3))</formula>
    </cfRule>
  </conditionalFormatting>
  <conditionalFormatting sqref="J34">
    <cfRule type="expression" dxfId="14" priority="15">
      <formula>OR(AND($Q$10=2,$Q$12=2),AND($Q$10=3,$Q$12=2),AND($Q$10=2,$Q$12=3),AND($Q$10=3,$Q$12=3))</formula>
    </cfRule>
  </conditionalFormatting>
  <conditionalFormatting sqref="F34:N34">
    <cfRule type="expression" dxfId="13" priority="14">
      <formula>OR(AND($Q$10=2,$Q$12=2),AND($Q$10=3,$Q$12=2),AND($Q$10=2,$Q$12=3),AND($Q$10=3,$Q$12=3))</formula>
    </cfRule>
  </conditionalFormatting>
  <conditionalFormatting sqref="F32:N33">
    <cfRule type="expression" dxfId="12" priority="13">
      <formula>OR(AND($Q$10=2,$Q$12=2),AND($Q$10=3,$Q$12=2),AND($Q$10=2,$Q$12=3),AND($Q$10=3,$Q$12=3))</formula>
    </cfRule>
  </conditionalFormatting>
  <conditionalFormatting sqref="F34:N34">
    <cfRule type="expression" dxfId="11" priority="12">
      <formula>AND($Q$12=3,OR($Q$10=2,$Q$10=3))</formula>
    </cfRule>
  </conditionalFormatting>
  <conditionalFormatting sqref="F32:N34">
    <cfRule type="expression" dxfId="10" priority="11">
      <formula>OR(AND($Q$10=2,$Q$12=2),AND($Q$10=3,$Q$12=2),AND($Q$10=2,$Q$12=3),AND($Q$10=3,$Q$12=3))</formula>
    </cfRule>
  </conditionalFormatting>
  <conditionalFormatting sqref="F32:N34">
    <cfRule type="expression" dxfId="9" priority="10">
      <formula>AND($Q$12=3,OR($Q$10=2,$Q$10=3))</formula>
    </cfRule>
  </conditionalFormatting>
  <conditionalFormatting sqref="J32:J34">
    <cfRule type="expression" dxfId="8" priority="9">
      <formula>OR(AND($Q$10=2,$Q$12=2),AND($Q$10=3,$Q$12=2),AND($Q$10=2,$Q$12=3),AND($Q$10=3,$Q$12=3))</formula>
    </cfRule>
  </conditionalFormatting>
  <conditionalFormatting sqref="F32:N32">
    <cfRule type="expression" dxfId="7" priority="8">
      <formula>OR(AND($Q$10=2,$Q$12=2),AND($Q$10=3,$Q$12=2),AND($Q$10=2,$Q$12=3),AND($Q$10=3,$Q$12=3))</formula>
    </cfRule>
  </conditionalFormatting>
  <conditionalFormatting sqref="F33:N33">
    <cfRule type="expression" dxfId="6" priority="7">
      <formula>OR(AND($Q$10=2,$Q$12=2),AND($Q$10=3,$Q$12=2),AND($Q$10=2,$Q$12=3),AND($Q$10=3,$Q$12=3))</formula>
    </cfRule>
  </conditionalFormatting>
  <conditionalFormatting sqref="F34:N34">
    <cfRule type="expression" dxfId="5" priority="6">
      <formula>OR(AND($Q$10=2,$Q$12=2),AND($Q$10=3,$Q$12=2),AND($Q$10=2,$Q$12=3),AND($Q$10=3,$Q$12=3))</formula>
    </cfRule>
  </conditionalFormatting>
  <conditionalFormatting sqref="F34:N34">
    <cfRule type="expression" dxfId="4" priority="5">
      <formula>AND($Q$12=3,OR($Q$10=2,$Q$10=3))</formula>
    </cfRule>
  </conditionalFormatting>
  <conditionalFormatting sqref="F32:N34">
    <cfRule type="expression" dxfId="3" priority="4">
      <formula>OR(AND($Q$10=2,$Q$12=2),AND($Q$10=3,$Q$12=2),AND($Q$10=2,$Q$12=3),AND($Q$10=3,$Q$12=3))</formula>
    </cfRule>
  </conditionalFormatting>
  <conditionalFormatting sqref="F34:N34">
    <cfRule type="expression" dxfId="2" priority="3">
      <formula>AND($Q$12=3,OR($Q$10=2,$Q$10=3))</formula>
    </cfRule>
  </conditionalFormatting>
  <conditionalFormatting sqref="E32:E34">
    <cfRule type="expression" dxfId="1" priority="2">
      <formula>OR(AND($Q$10=2,$Q$12=2),AND($Q$10=3,$Q$12=2),AND($Q$10=2,$Q$12=3),AND($Q$10=3,$Q$12=3))</formula>
    </cfRule>
  </conditionalFormatting>
  <conditionalFormatting sqref="E34">
    <cfRule type="expression" dxfId="0" priority="1">
      <formula>AND($Q$12=3,OR($Q$10=2,$Q$10=3))</formula>
    </cfRule>
  </conditionalFormatting>
  <dataValidations count="3">
    <dataValidation type="list" allowBlank="1" showInputMessage="1" showErrorMessage="1" sqref="E170:H170" xr:uid="{00000000-0002-0000-0100-000000000000}">
      <formula1>"基于零件变差Base on parts variation,基于公差Base on parts spec,？"</formula1>
    </dataValidation>
    <dataValidation type="list" allowBlank="1" showInputMessage="1" showErrorMessage="1" sqref="Q10" xr:uid="{00000000-0002-0000-0100-000001000000}">
      <formula1>"2,3,? "</formula1>
    </dataValidation>
    <dataValidation type="list" allowBlank="1" showInputMessage="1" showErrorMessage="1" sqref="Q12" xr:uid="{00000000-0002-0000-0100-000002000000}">
      <formula1>"2,3,?"</formula1>
    </dataValidation>
  </dataValidations>
  <hyperlinks>
    <hyperlink ref="A1" location="'Table of Contents'!A1" display="Back to Content page" xr:uid="{00000000-0004-0000-0100-000000000000}"/>
  </hyperlinks>
  <printOptions horizontalCentered="1" verticalCentered="1"/>
  <pageMargins left="0" right="0" top="0" bottom="0" header="0" footer="0"/>
  <pageSetup paperSize="9" scale="41" orientation="portrait" horizontalDpi="200" verticalDpi="200" r:id="rId1"/>
  <headerFooter alignWithMargins="0">
    <oddFooter>&amp;L&amp;"Times New Roman,常规"Form#: QA-WIF-M072-01&amp;C&amp;"Times New Roman,常规"Rev.:1.1&amp;R&amp;"Times New Roman,常规"Retain time: two years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15</xdr:row>
                    <xdr:rowOff>28575</xdr:rowOff>
                  </from>
                  <to>
                    <xdr:col>8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15</xdr:row>
                    <xdr:rowOff>28575</xdr:rowOff>
                  </from>
                  <to>
                    <xdr:col>11</xdr:col>
                    <xdr:colOff>371475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Option Button 3">
              <controlPr defaultSize="0" autoFill="0" autoLine="0" autoPict="0">
                <anchor moveWithCells="1" sizeWithCells="1">
                  <from>
                    <xdr:col>12</xdr:col>
                    <xdr:colOff>38100</xdr:colOff>
                    <xdr:row>16</xdr:row>
                    <xdr:rowOff>0</xdr:rowOff>
                  </from>
                  <to>
                    <xdr:col>13</xdr:col>
                    <xdr:colOff>371475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FAI 45</vt:lpstr>
      <vt:lpstr>'FAI 45'!Print_Area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Hang</dc:creator>
  <cp:lastModifiedBy>Hoàng Khởi</cp:lastModifiedBy>
  <dcterms:created xsi:type="dcterms:W3CDTF">2019-04-05T03:11:07Z</dcterms:created>
  <dcterms:modified xsi:type="dcterms:W3CDTF">2021-12-30T04:12:49Z</dcterms:modified>
</cp:coreProperties>
</file>